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fany.javier\Desktop\"/>
    </mc:Choice>
  </mc:AlternateContent>
  <xr:revisionPtr revIDLastSave="0" documentId="8_{E5BFCA4E-5D73-482C-8798-9F9696562C2D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Plantilla Presupuesto" sheetId="2" r:id="rId1"/>
    <sheet name="Plantilla Ejecución 2024 1" sheetId="4" r:id="rId2"/>
  </sheets>
  <definedNames>
    <definedName name="_xlnm.Print_Area" localSheetId="1">'Plantilla Ejecución 2024 1'!$A$1:$M$117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9" i="4" l="1"/>
  <c r="M84" i="4"/>
  <c r="M56" i="4"/>
  <c r="M52" i="4"/>
  <c r="M51" i="4"/>
  <c r="M36" i="4"/>
  <c r="M35" i="4"/>
  <c r="M34" i="4"/>
  <c r="M32" i="4"/>
  <c r="M31" i="4"/>
  <c r="M30" i="4"/>
  <c r="M29" i="4"/>
  <c r="M28" i="4"/>
  <c r="M27" i="4"/>
  <c r="M26" i="4"/>
  <c r="M25" i="4"/>
  <c r="M24" i="4"/>
  <c r="M23" i="4"/>
  <c r="M22" i="4"/>
  <c r="M21" i="4"/>
  <c r="M20" i="4"/>
  <c r="M19" i="4"/>
  <c r="M18" i="4"/>
  <c r="M17" i="4"/>
  <c r="M16" i="4"/>
  <c r="M15" i="4"/>
  <c r="M14" i="4"/>
  <c r="M13" i="4"/>
  <c r="M12" i="4"/>
  <c r="M11" i="4"/>
  <c r="M10" i="4"/>
  <c r="L9" i="4"/>
  <c r="L84" i="4"/>
  <c r="I51" i="4"/>
  <c r="L51" i="4"/>
  <c r="L35" i="4"/>
  <c r="L25" i="4"/>
  <c r="L15" i="4"/>
  <c r="L10" i="4"/>
  <c r="K51" i="4"/>
  <c r="K35" i="4"/>
  <c r="K25" i="4"/>
  <c r="K15" i="4"/>
  <c r="K84" i="4" s="1"/>
  <c r="J15" i="4"/>
  <c r="K10" i="4"/>
  <c r="J10" i="4"/>
  <c r="M53" i="4"/>
  <c r="M54" i="4"/>
  <c r="M55" i="4"/>
  <c r="M33" i="4"/>
  <c r="J51" i="4"/>
  <c r="J35" i="4"/>
  <c r="J25" i="4"/>
  <c r="I35" i="4"/>
  <c r="I25" i="4"/>
  <c r="I15" i="4"/>
  <c r="I10" i="4"/>
  <c r="H10" i="4"/>
  <c r="H84" i="4" s="1"/>
  <c r="M82" i="4"/>
  <c r="G51" i="4"/>
  <c r="F51" i="4"/>
  <c r="D51" i="4"/>
  <c r="H35" i="4"/>
  <c r="G35" i="4"/>
  <c r="F35" i="4"/>
  <c r="C35" i="4"/>
  <c r="H25" i="4"/>
  <c r="G25" i="4"/>
  <c r="F25" i="4"/>
  <c r="E25" i="4"/>
  <c r="D25" i="4"/>
  <c r="B25" i="4"/>
  <c r="H15" i="4"/>
  <c r="G15" i="4"/>
  <c r="F15" i="4"/>
  <c r="E15" i="4"/>
  <c r="D15" i="4"/>
  <c r="C15" i="4"/>
  <c r="B15" i="4"/>
  <c r="G10" i="4"/>
  <c r="F10" i="4"/>
  <c r="E10" i="4"/>
  <c r="C10" i="4"/>
  <c r="B10" i="4"/>
  <c r="K9" i="4" l="1"/>
  <c r="J9" i="4"/>
  <c r="J84" i="4"/>
  <c r="I84" i="4"/>
  <c r="I9" i="4"/>
  <c r="F9" i="4"/>
  <c r="C9" i="4"/>
  <c r="B84" i="4"/>
  <c r="G9" i="4"/>
  <c r="D9" i="4"/>
  <c r="E84" i="4"/>
  <c r="E9" i="4"/>
  <c r="F84" i="4"/>
  <c r="H9" i="4"/>
  <c r="B9" i="4"/>
  <c r="C84" i="4"/>
  <c r="G84" i="4"/>
  <c r="D84" i="4"/>
</calcChain>
</file>

<file path=xl/sharedStrings.xml><?xml version="1.0" encoding="utf-8"?>
<sst xmlns="http://schemas.openxmlformats.org/spreadsheetml/2006/main" count="198" uniqueCount="122">
  <si>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</si>
  <si>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</si>
  <si>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</si>
  <si>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</si>
  <si>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</si>
  <si>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</si>
  <si>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</si>
  <si>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</si>
  <si>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</si>
  <si>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</si>
  <si>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</si>
  <si>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</si>
  <si>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</si>
  <si>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</si>
  <si>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</si>
  <si>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</si>
  <si>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</si>
  <si>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</si>
  <si>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</si>
  <si>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</si>
  <si>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</si>
  <si>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</si>
  <si>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</si>
  <si>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</si>
  <si>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</si>
  <si>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</si>
  <si>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</si>
  <si>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</si>
  <si>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</si>
  <si>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</si>
  <si>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</si>
  <si>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</si>
  <si>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</si>
  <si>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</si>
  <si>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</si>
  <si>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</si>
  <si>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</si>
  <si>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Presupuesto Aprobado</t>
  </si>
  <si>
    <t>Presupuesto Modificado</t>
  </si>
  <si>
    <t xml:space="preserve">Definición de conceptos: 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</si>
  <si>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</si>
  <si>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</si>
  <si>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</si>
  <si>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</si>
  <si>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</si>
  <si>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</si>
  <si>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</si>
  <si>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</si>
  <si>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</si>
  <si>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</si>
  <si>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</si>
  <si>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</si>
  <si>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</si>
  <si>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</si>
  <si>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</si>
  <si>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</si>
  <si>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</si>
  <si>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</si>
  <si>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</si>
  <si>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</si>
  <si>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</si>
  <si>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</si>
  <si>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</si>
  <si>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</si>
  <si>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</si>
  <si>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</si>
  <si>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</si>
  <si>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</si>
  <si>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</si>
  <si>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</si>
  <si>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</si>
  <si>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</si>
  <si>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</si>
  <si>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</si>
  <si>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</si>
  <si>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</si>
  <si>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</si>
  <si>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</si>
  <si>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</si>
  <si>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</si>
  <si>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</si>
  <si>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</si>
  <si>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Notas:</t>
  </si>
  <si>
    <t>[Nombre Institución]</t>
  </si>
  <si>
    <t>[Ministerio al que está adscrito (si aplica)]</t>
  </si>
  <si>
    <t xml:space="preserve">1. La columna presupuesto modificado se agrega si se aprueba un presupuesto complementario. </t>
  </si>
  <si>
    <t xml:space="preserve">2. Se presenta la clasificación objetal del gasto al nivel de cuenta. </t>
  </si>
  <si>
    <t>1. Presupuesto Aprobado: Se refiere al presupuesto aprobado en la Ley de Presupuesto General del Estado</t>
  </si>
  <si>
    <t xml:space="preserve">2. Presupuesto Modificado: Se refiere al presupuesto aprobado en caso de que el Congreso Nacional apruebe un presupuesto complementario. </t>
  </si>
  <si>
    <t>Fecha de registro: hasta el [día] de [mes] del [año]</t>
  </si>
  <si>
    <t>Fecha de imputación: hasta el [día] de [mes] del [año]</t>
  </si>
  <si>
    <t>Fuente: [fuente]</t>
  </si>
  <si>
    <t xml:space="preserve">Ejecución de Gastos y Aplicaciones Financieras </t>
  </si>
  <si>
    <t>Año [año]</t>
  </si>
  <si>
    <t xml:space="preserve">Presupuesto de Gastos y Aplicaciones Financieras </t>
  </si>
  <si>
    <t>MINISTERIO DE INDUSTRIA Y COMERCIO Y MIPYMES</t>
  </si>
  <si>
    <t>Instituto Nacional de Proteccion de los Derechos del Consumidor</t>
  </si>
  <si>
    <t>__________________________</t>
  </si>
  <si>
    <t>en RD$</t>
  </si>
  <si>
    <t>%</t>
  </si>
  <si>
    <t xml:space="preserve">                                                            Total </t>
  </si>
  <si>
    <t xml:space="preserve">            Enero </t>
  </si>
  <si>
    <t xml:space="preserve">                     ________________________________</t>
  </si>
  <si>
    <t>Año 2024</t>
  </si>
  <si>
    <t xml:space="preserve">     Licda. Odaliza Bàez</t>
  </si>
  <si>
    <t xml:space="preserve">     Analista De Presupuesto </t>
  </si>
  <si>
    <t xml:space="preserve">                         Enc. Departamento Financiero </t>
  </si>
  <si>
    <t xml:space="preserve">               Febrero</t>
  </si>
  <si>
    <t>Marzo</t>
  </si>
  <si>
    <t>Abril</t>
  </si>
  <si>
    <t>Mayo</t>
  </si>
  <si>
    <t>Junio</t>
  </si>
  <si>
    <t>Julio</t>
  </si>
  <si>
    <t xml:space="preserve">  Licda. Katy Tavarez </t>
  </si>
  <si>
    <t>Agosto</t>
  </si>
  <si>
    <t>Septiembre</t>
  </si>
  <si>
    <r>
      <t xml:space="preserve">     </t>
    </r>
    <r>
      <rPr>
        <b/>
        <sz val="10"/>
        <color theme="1"/>
        <rFont val="Calibri"/>
        <family val="2"/>
        <scheme val="minor"/>
      </rPr>
      <t xml:space="preserve"> 2.5- TRANSFERENCIAS CORRIENTES</t>
    </r>
  </si>
  <si>
    <r>
      <t xml:space="preserve"> </t>
    </r>
    <r>
      <rPr>
        <b/>
        <sz val="10"/>
        <color theme="1"/>
        <rFont val="Arial Narrow"/>
        <family val="2"/>
      </rPr>
      <t xml:space="preserve"> Presupuesto Aprobado: </t>
    </r>
    <r>
      <rPr>
        <sz val="10"/>
        <color theme="1"/>
        <rFont val="Arial Narrow"/>
        <family val="2"/>
      </rPr>
      <t xml:space="preserve">se refiere al presupuesto aprobado en la Ley de Presupuesto General del Estado. </t>
    </r>
  </si>
  <si>
    <r>
      <rPr>
        <b/>
        <sz val="10"/>
        <color theme="1"/>
        <rFont val="Arial Narrow"/>
        <family val="2"/>
      </rPr>
      <t xml:space="preserve">  Presupuesto Modificado:</t>
    </r>
    <r>
      <rPr>
        <sz val="10"/>
        <color theme="1"/>
        <rFont val="Arial Narrow"/>
        <family val="2"/>
      </rPr>
      <t xml:space="preserve"> Se refiere al presupuesto aprobado en caso de que el Congreso Nacional apruebe un presupuesto complementario. </t>
    </r>
  </si>
  <si>
    <r>
      <t xml:space="preserve">  </t>
    </r>
    <r>
      <rPr>
        <b/>
        <sz val="10"/>
        <color theme="1"/>
        <rFont val="Arial Narrow"/>
        <family val="2"/>
      </rPr>
      <t xml:space="preserve">Total Devengado: </t>
    </r>
    <r>
      <rPr>
        <sz val="10"/>
        <color theme="1"/>
        <rFont val="Arial Narrow"/>
        <family val="2"/>
      </rPr>
      <t>Son los recursos financieros que surgen con la obligación de pago por la recepción de conformidad de obras, bienes y servicios oportunamente contratados, en los casos de gastos sin contraprestación, por haberse cumplido los requisitos administrativos dispuestos por reglamento de la presente Ley.</t>
    </r>
  </si>
  <si>
    <t>Octubre</t>
  </si>
  <si>
    <t>Noviembre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</si>
</sst>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</font>
    <font>
      <b/>
      <sz val="10"/>
      <color indexed="8"/>
      <name val="Calibri"/>
      <family val="2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</font>
    <font>
      <sz val="10"/>
      <color theme="1"/>
      <name val="Calibri"/>
      <family val="2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6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5" fillId="0" borderId="0"/>
  </cellStyleXfs>
  <cellXfs count="65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164" fontId="1" fillId="0" borderId="1" xfId="0" applyNumberFormat="1" applyFont="1" applyBorder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164" fontId="1" fillId="0" borderId="0" xfId="0" applyNumberFormat="1" applyFont="1" applyAlignment="1">
      <alignment vertical="center" wrapText="1"/>
    </xf>
    <xf numFmtId="0" fontId="0" fillId="0" borderId="0" xfId="0" applyAlignment="1">
      <alignment horizontal="left" vertical="center" wrapText="1"/>
    </xf>
    <xf numFmtId="164" fontId="0" fillId="0" borderId="0" xfId="0" applyNumberFormat="1" applyAlignment="1">
      <alignment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 indent="2"/>
    </xf>
    <xf numFmtId="0" fontId="3" fillId="0" borderId="0" xfId="0" applyFont="1"/>
    <xf numFmtId="0" fontId="1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164" fontId="1" fillId="3" borderId="2" xfId="0" applyNumberFormat="1" applyFont="1" applyFill="1" applyBorder="1" applyAlignment="1">
      <alignment horizontal="center" vertical="center" wrapText="1"/>
    </xf>
    <xf numFmtId="0" fontId="2" fillId="3" borderId="0" xfId="0" applyFont="1" applyFill="1" applyAlignment="1">
      <alignment vertical="center" wrapText="1"/>
    </xf>
    <xf numFmtId="0" fontId="2" fillId="3" borderId="0" xfId="0" applyFont="1" applyFill="1" applyAlignment="1">
      <alignment horizontal="center" vertical="center" wrapText="1"/>
    </xf>
    <xf numFmtId="0" fontId="0" fillId="0" borderId="0" xfId="0" applyAlignment="1">
      <alignment horizontal="left"/>
    </xf>
    <xf numFmtId="43" fontId="1" fillId="0" borderId="1" xfId="1" applyFont="1" applyBorder="1" applyAlignment="1">
      <alignment horizontal="left" vertical="center" wrapText="1"/>
    </xf>
    <xf numFmtId="43" fontId="1" fillId="0" borderId="0" xfId="1" applyFont="1" applyAlignment="1">
      <alignment vertical="center" wrapText="1"/>
    </xf>
    <xf numFmtId="43" fontId="0" fillId="0" borderId="0" xfId="1" applyFont="1"/>
    <xf numFmtId="43" fontId="1" fillId="0" borderId="0" xfId="1" applyFont="1"/>
    <xf numFmtId="9" fontId="0" fillId="0" borderId="0" xfId="2" applyFont="1"/>
    <xf numFmtId="43" fontId="0" fillId="0" borderId="0" xfId="1" applyFont="1" applyAlignment="1">
      <alignment vertical="center" wrapText="1"/>
    </xf>
    <xf numFmtId="0" fontId="1" fillId="0" borderId="0" xfId="0" applyFont="1"/>
    <xf numFmtId="43" fontId="1" fillId="0" borderId="0" xfId="0" applyNumberFormat="1" applyFont="1"/>
    <xf numFmtId="39" fontId="1" fillId="0" borderId="0" xfId="0" applyNumberFormat="1" applyFont="1" applyAlignment="1">
      <alignment horizontal="right" vertical="center" wrapText="1"/>
    </xf>
    <xf numFmtId="0" fontId="1" fillId="0" borderId="0" xfId="0" applyFont="1" applyAlignment="1">
      <alignment horizontal="right" vertical="center"/>
    </xf>
    <xf numFmtId="0" fontId="1" fillId="3" borderId="0" xfId="0" applyFont="1" applyFill="1" applyAlignment="1">
      <alignment horizontal="center" vertical="center" wrapText="1"/>
    </xf>
    <xf numFmtId="43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43" fontId="1" fillId="3" borderId="0" xfId="0" applyNumberFormat="1" applyFont="1" applyFill="1" applyAlignment="1">
      <alignment horizontal="right" vertical="center" wrapText="1"/>
    </xf>
    <xf numFmtId="0" fontId="8" fillId="3" borderId="0" xfId="0" applyFont="1" applyFill="1" applyAlignment="1">
      <alignment vertical="center" wrapText="1"/>
    </xf>
    <xf numFmtId="0" fontId="9" fillId="3" borderId="0" xfId="0" applyFont="1" applyFill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4" fontId="10" fillId="0" borderId="0" xfId="0" applyNumberFormat="1" applyFont="1" applyAlignment="1">
      <alignment horizontal="right"/>
    </xf>
    <xf numFmtId="39" fontId="8" fillId="0" borderId="0" xfId="0" applyNumberFormat="1" applyFont="1" applyAlignment="1">
      <alignment horizontal="right" vertical="center" wrapText="1"/>
    </xf>
    <xf numFmtId="0" fontId="8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 wrapText="1" indent="2"/>
    </xf>
    <xf numFmtId="4" fontId="12" fillId="0" borderId="0" xfId="0" applyNumberFormat="1" applyFont="1" applyAlignment="1">
      <alignment horizontal="right"/>
    </xf>
    <xf numFmtId="43" fontId="12" fillId="0" borderId="0" xfId="0" applyNumberFormat="1" applyFont="1" applyAlignment="1">
      <alignment vertical="center"/>
    </xf>
    <xf numFmtId="43" fontId="10" fillId="0" borderId="0" xfId="0" applyNumberFormat="1" applyFont="1" applyAlignment="1">
      <alignment vertical="center"/>
    </xf>
    <xf numFmtId="0" fontId="11" fillId="0" borderId="0" xfId="0" applyFont="1" applyAlignment="1">
      <alignment horizontal="left"/>
    </xf>
    <xf numFmtId="0" fontId="8" fillId="2" borderId="2" xfId="0" applyFont="1" applyFill="1" applyBorder="1" applyAlignment="1">
      <alignment horizontal="left" vertical="center" wrapText="1"/>
    </xf>
    <xf numFmtId="43" fontId="9" fillId="0" borderId="0" xfId="0" applyNumberFormat="1" applyFont="1" applyAlignment="1">
      <alignment vertical="center" wrapText="1"/>
    </xf>
    <xf numFmtId="0" fontId="11" fillId="0" borderId="0" xfId="0" applyFont="1"/>
    <xf numFmtId="0" fontId="13" fillId="0" borderId="0" xfId="0" applyFont="1" applyAlignment="1">
      <alignment vertical="center"/>
    </xf>
    <xf numFmtId="0" fontId="8" fillId="3" borderId="2" xfId="0" applyFont="1" applyFill="1" applyBorder="1" applyAlignment="1">
      <alignment horizontal="left" vertical="center" wrapText="1"/>
    </xf>
    <xf numFmtId="43" fontId="9" fillId="3" borderId="2" xfId="0" applyNumberFormat="1" applyFont="1" applyFill="1" applyBorder="1" applyAlignment="1">
      <alignment vertical="center" wrapText="1"/>
    </xf>
    <xf numFmtId="43" fontId="8" fillId="3" borderId="2" xfId="0" applyNumberFormat="1" applyFont="1" applyFill="1" applyBorder="1" applyAlignment="1">
      <alignment horizontal="right" vertical="center" wrapText="1"/>
    </xf>
    <xf numFmtId="43" fontId="13" fillId="0" borderId="0" xfId="0" applyNumberFormat="1" applyFont="1" applyAlignment="1">
      <alignment vertical="center"/>
    </xf>
    <xf numFmtId="0" fontId="8" fillId="0" borderId="0" xfId="0" applyFont="1" applyAlignment="1">
      <alignment horizontal="right" vertical="center"/>
    </xf>
    <xf numFmtId="0" fontId="14" fillId="0" borderId="3" xfId="0" applyFont="1" applyBorder="1" applyAlignment="1">
      <alignment horizontal="left" wrapText="1"/>
    </xf>
    <xf numFmtId="0" fontId="14" fillId="0" borderId="4" xfId="0" applyFont="1" applyBorder="1" applyAlignment="1">
      <alignment horizontal="left" wrapText="1"/>
    </xf>
    <xf numFmtId="0" fontId="14" fillId="0" borderId="5" xfId="0" applyFont="1" applyBorder="1" applyAlignment="1">
      <alignment horizontal="left" wrapText="1"/>
    </xf>
    <xf numFmtId="0" fontId="14" fillId="0" borderId="0" xfId="0" applyFont="1" applyAlignment="1">
      <alignment horizontal="left" wrapText="1"/>
    </xf>
    <xf numFmtId="0" fontId="9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</cellXfs>
  <cellStyles count="4">
    <cellStyle name="Millares" xfId="1" builtinId="3"/>
    <cellStyle name="Normal" xfId="0" builtinId="0"/>
    <cellStyle name="Normal 2" xfId="3" xr:uid="{00000000-0005-0000-0000-000002000000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1</xdr:row>
      <xdr:rowOff>0</xdr:rowOff>
    </xdr:from>
    <xdr:to>
      <xdr:col>0</xdr:col>
      <xdr:colOff>1318966</xdr:colOff>
      <xdr:row>3</xdr:row>
      <xdr:rowOff>201175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419100" y="238125"/>
          <a:ext cx="899866" cy="6774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 MIN.</a:t>
          </a:r>
        </a:p>
        <a:p>
          <a:pPr algn="ctr"/>
          <a:r>
            <a:rPr lang="en-US" sz="1100">
              <a:solidFill>
                <a:sysClr val="windowText" lastClr="000000"/>
              </a:solidFill>
            </a:rPr>
            <a:t>(si</a:t>
          </a:r>
          <a:r>
            <a:rPr lang="en-US" sz="1100" baseline="0">
              <a:solidFill>
                <a:sysClr val="windowText" lastClr="000000"/>
              </a:solidFill>
            </a:rPr>
            <a:t> aplica)</a:t>
          </a:r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</xdr:col>
      <xdr:colOff>790575</xdr:colOff>
      <xdr:row>0</xdr:row>
      <xdr:rowOff>190500</xdr:rowOff>
    </xdr:from>
    <xdr:to>
      <xdr:col>2</xdr:col>
      <xdr:colOff>623641</xdr:colOff>
      <xdr:row>3</xdr:row>
      <xdr:rowOff>153550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7105650" y="190500"/>
          <a:ext cx="899866" cy="6774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 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95250</xdr:colOff>
      <xdr:row>0</xdr:row>
      <xdr:rowOff>171450</xdr:rowOff>
    </xdr:from>
    <xdr:to>
      <xdr:col>8</xdr:col>
      <xdr:colOff>639997</xdr:colOff>
      <xdr:row>6</xdr:row>
      <xdr:rowOff>57150</xdr:rowOff>
    </xdr:to>
    <xdr:pic>
      <xdr:nvPicPr>
        <xdr:cNvPr id="2" name="3 Imagen">
          <a:extLst>
            <a:ext uri="{FF2B5EF4-FFF2-40B4-BE49-F238E27FC236}">
              <a16:creationId xmlns:a16="http://schemas.microsoft.com/office/drawing/2014/main" id="{710C8FBB-E2E9-402D-B470-C4D2690E5B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44200" y="171450"/>
          <a:ext cx="1621072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3009900</xdr:colOff>
      <xdr:row>0</xdr:row>
      <xdr:rowOff>171450</xdr:rowOff>
    </xdr:from>
    <xdr:to>
      <xdr:col>1</xdr:col>
      <xdr:colOff>266700</xdr:colOff>
      <xdr:row>6</xdr:row>
      <xdr:rowOff>9624</xdr:rowOff>
    </xdr:to>
    <xdr:pic>
      <xdr:nvPicPr>
        <xdr:cNvPr id="3" name="Imagen 2" descr="Despacho del Ministro - Ministerio de Industria, Comercio y Mypimes - MICM">
          <a:extLst>
            <a:ext uri="{FF2B5EF4-FFF2-40B4-BE49-F238E27FC236}">
              <a16:creationId xmlns:a16="http://schemas.microsoft.com/office/drawing/2014/main" id="{8B34CD41-CEBC-4EAE-87BC-C9D7E87551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09900" y="171450"/>
          <a:ext cx="1238250" cy="981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87"/>
  <sheetViews>
    <sheetView showGridLines="0" zoomScaleNormal="100" workbookViewId="0">
      <selection activeCell="C16" sqref="C16"/>
    </sheetView>
  </sheetViews>
  <sheetFormatPr baseColWidth="10" defaultColWidth="9.140625" defaultRowHeight="15" x14ac:dyDescent="0.25"/>
  <cols>
    <col min="1" max="1" width="94.7109375" customWidth="1"/>
    <col min="2" max="2" width="16" bestFit="1" customWidth="1"/>
    <col min="3" max="3" width="15" customWidth="1"/>
    <col min="4" max="4" width="11.5703125" bestFit="1" customWidth="1"/>
  </cols>
  <sheetData>
    <row r="1" spans="1:5" ht="18.75" x14ac:dyDescent="0.3">
      <c r="A1" s="61" t="s">
        <v>84</v>
      </c>
      <c r="B1" s="61"/>
      <c r="C1" s="61"/>
      <c r="E1" s="9" t="s">
        <v>39</v>
      </c>
    </row>
    <row r="2" spans="1:5" ht="18.75" x14ac:dyDescent="0.25">
      <c r="A2" s="61" t="s">
        <v>83</v>
      </c>
      <c r="B2" s="61"/>
      <c r="C2" s="61"/>
      <c r="E2" s="15" t="s">
        <v>87</v>
      </c>
    </row>
    <row r="3" spans="1:5" ht="18.75" x14ac:dyDescent="0.25">
      <c r="A3" s="61" t="s">
        <v>93</v>
      </c>
      <c r="B3" s="61"/>
      <c r="C3" s="61"/>
      <c r="E3" s="15" t="s">
        <v>88</v>
      </c>
    </row>
    <row r="4" spans="1:5" ht="18.75" x14ac:dyDescent="0.3">
      <c r="A4" s="63" t="s">
        <v>94</v>
      </c>
      <c r="B4" s="63"/>
      <c r="C4" s="63"/>
      <c r="E4" s="9" t="s">
        <v>82</v>
      </c>
    </row>
    <row r="5" spans="1:5" x14ac:dyDescent="0.25">
      <c r="A5" s="62" t="s">
        <v>36</v>
      </c>
      <c r="B5" s="62"/>
      <c r="C5" s="62"/>
      <c r="E5" s="15" t="s">
        <v>85</v>
      </c>
    </row>
    <row r="6" spans="1:5" x14ac:dyDescent="0.25">
      <c r="E6" s="15" t="s">
        <v>86</v>
      </c>
    </row>
    <row r="7" spans="1:5" ht="31.5" x14ac:dyDescent="0.25">
      <c r="A7" s="13" t="s">
        <v>0</v>
      </c>
      <c r="B7" s="14" t="s">
        <v>37</v>
      </c>
      <c r="C7" s="14" t="s">
        <v>38</v>
      </c>
    </row>
    <row r="8" spans="1:5" x14ac:dyDescent="0.25">
      <c r="A8" s="1" t="s">
        <v>1</v>
      </c>
      <c r="B8" s="16"/>
      <c r="C8" s="16"/>
    </row>
    <row r="9" spans="1:5" x14ac:dyDescent="0.25">
      <c r="A9" s="3" t="s">
        <v>2</v>
      </c>
      <c r="B9" s="17"/>
      <c r="C9" s="19"/>
    </row>
    <row r="10" spans="1:5" x14ac:dyDescent="0.25">
      <c r="A10" s="8" t="s">
        <v>3</v>
      </c>
      <c r="B10" s="6"/>
      <c r="C10" s="6"/>
    </row>
    <row r="11" spans="1:5" x14ac:dyDescent="0.25">
      <c r="A11" s="8" t="s">
        <v>4</v>
      </c>
      <c r="B11" s="6"/>
    </row>
    <row r="12" spans="1:5" x14ac:dyDescent="0.25">
      <c r="A12" s="8" t="s">
        <v>40</v>
      </c>
      <c r="B12" s="6"/>
    </row>
    <row r="13" spans="1:5" x14ac:dyDescent="0.25">
      <c r="A13" s="8" t="s">
        <v>5</v>
      </c>
      <c r="B13" s="6"/>
    </row>
    <row r="14" spans="1:5" x14ac:dyDescent="0.25">
      <c r="A14" s="8" t="s">
        <v>6</v>
      </c>
      <c r="B14" s="6"/>
    </row>
    <row r="15" spans="1:5" x14ac:dyDescent="0.25">
      <c r="A15" s="3" t="s">
        <v>7</v>
      </c>
      <c r="B15" s="4"/>
    </row>
    <row r="16" spans="1:5" x14ac:dyDescent="0.25">
      <c r="A16" s="8" t="s">
        <v>8</v>
      </c>
      <c r="B16" s="6"/>
    </row>
    <row r="17" spans="1:2" x14ac:dyDescent="0.25">
      <c r="A17" s="8" t="s">
        <v>9</v>
      </c>
      <c r="B17" s="6"/>
    </row>
    <row r="18" spans="1:2" x14ac:dyDescent="0.25">
      <c r="A18" s="8" t="s">
        <v>10</v>
      </c>
      <c r="B18" s="6"/>
    </row>
    <row r="19" spans="1:2" ht="18" customHeight="1" x14ac:dyDescent="0.25">
      <c r="A19" s="8" t="s">
        <v>11</v>
      </c>
      <c r="B19" s="6"/>
    </row>
    <row r="20" spans="1:2" x14ac:dyDescent="0.25">
      <c r="A20" s="8" t="s">
        <v>12</v>
      </c>
      <c r="B20" s="6"/>
    </row>
    <row r="21" spans="1:2" x14ac:dyDescent="0.25">
      <c r="A21" s="8" t="s">
        <v>13</v>
      </c>
      <c r="B21" s="6"/>
    </row>
    <row r="22" spans="1:2" x14ac:dyDescent="0.25">
      <c r="A22" s="8" t="s">
        <v>14</v>
      </c>
      <c r="B22" s="6"/>
    </row>
    <row r="23" spans="1:2" x14ac:dyDescent="0.25">
      <c r="A23" s="8" t="s">
        <v>15</v>
      </c>
      <c r="B23" s="6"/>
    </row>
    <row r="24" spans="1:2" x14ac:dyDescent="0.25">
      <c r="A24" s="8" t="s">
        <v>41</v>
      </c>
      <c r="B24" s="6"/>
    </row>
    <row r="25" spans="1:2" x14ac:dyDescent="0.25">
      <c r="A25" s="3" t="s">
        <v>16</v>
      </c>
      <c r="B25" s="4"/>
    </row>
    <row r="26" spans="1:2" x14ac:dyDescent="0.25">
      <c r="A26" s="8" t="s">
        <v>17</v>
      </c>
      <c r="B26" s="6"/>
    </row>
    <row r="27" spans="1:2" x14ac:dyDescent="0.25">
      <c r="A27" s="8" t="s">
        <v>18</v>
      </c>
      <c r="B27" s="6"/>
    </row>
    <row r="28" spans="1:2" x14ac:dyDescent="0.25">
      <c r="A28" s="8" t="s">
        <v>19</v>
      </c>
      <c r="B28" s="6"/>
    </row>
    <row r="29" spans="1:2" x14ac:dyDescent="0.25">
      <c r="A29" s="8" t="s">
        <v>20</v>
      </c>
      <c r="B29" s="6"/>
    </row>
    <row r="30" spans="1:2" x14ac:dyDescent="0.25">
      <c r="A30" s="8" t="s">
        <v>21</v>
      </c>
      <c r="B30" s="6"/>
    </row>
    <row r="31" spans="1:2" x14ac:dyDescent="0.25">
      <c r="A31" s="8" t="s">
        <v>22</v>
      </c>
      <c r="B31" s="6"/>
    </row>
    <row r="32" spans="1:2" x14ac:dyDescent="0.25">
      <c r="A32" s="8" t="s">
        <v>23</v>
      </c>
      <c r="B32" s="6"/>
    </row>
    <row r="33" spans="1:2" x14ac:dyDescent="0.25">
      <c r="A33" s="8" t="s">
        <v>42</v>
      </c>
      <c r="B33" s="6"/>
    </row>
    <row r="34" spans="1:2" x14ac:dyDescent="0.25">
      <c r="A34" s="8" t="s">
        <v>24</v>
      </c>
      <c r="B34" s="6"/>
    </row>
    <row r="35" spans="1:2" x14ac:dyDescent="0.25">
      <c r="A35" s="3" t="s">
        <v>25</v>
      </c>
      <c r="B35" s="4"/>
    </row>
    <row r="36" spans="1:2" x14ac:dyDescent="0.25">
      <c r="A36" s="8" t="s">
        <v>26</v>
      </c>
      <c r="B36" s="6"/>
    </row>
    <row r="37" spans="1:2" x14ac:dyDescent="0.25">
      <c r="A37" s="8" t="s">
        <v>43</v>
      </c>
      <c r="B37" s="6"/>
    </row>
    <row r="38" spans="1:2" x14ac:dyDescent="0.25">
      <c r="A38" s="8" t="s">
        <v>44</v>
      </c>
      <c r="B38" s="6"/>
    </row>
    <row r="39" spans="1:2" x14ac:dyDescent="0.25">
      <c r="A39" s="8" t="s">
        <v>45</v>
      </c>
      <c r="B39" s="6"/>
    </row>
    <row r="40" spans="1:2" x14ac:dyDescent="0.25">
      <c r="A40" s="8" t="s">
        <v>46</v>
      </c>
      <c r="B40" s="6"/>
    </row>
    <row r="41" spans="1:2" x14ac:dyDescent="0.25">
      <c r="A41" s="8" t="s">
        <v>27</v>
      </c>
      <c r="B41" s="6"/>
    </row>
    <row r="42" spans="1:2" x14ac:dyDescent="0.25">
      <c r="A42" s="8" t="s">
        <v>47</v>
      </c>
      <c r="B42" s="6"/>
    </row>
    <row r="43" spans="1:2" x14ac:dyDescent="0.25">
      <c r="A43" s="3" t="s">
        <v>48</v>
      </c>
      <c r="B43" s="4"/>
    </row>
    <row r="44" spans="1:2" x14ac:dyDescent="0.25">
      <c r="A44" s="8" t="s">
        <v>49</v>
      </c>
      <c r="B44" s="6"/>
    </row>
    <row r="45" spans="1:2" x14ac:dyDescent="0.25">
      <c r="A45" s="8" t="s">
        <v>50</v>
      </c>
      <c r="B45" s="6"/>
    </row>
    <row r="46" spans="1:2" x14ac:dyDescent="0.25">
      <c r="A46" s="8" t="s">
        <v>51</v>
      </c>
      <c r="B46" s="6"/>
    </row>
    <row r="47" spans="1:2" x14ac:dyDescent="0.25">
      <c r="A47" s="8" t="s">
        <v>52</v>
      </c>
      <c r="B47" s="6"/>
    </row>
    <row r="48" spans="1:2" x14ac:dyDescent="0.25">
      <c r="A48" s="8" t="s">
        <v>53</v>
      </c>
      <c r="B48" s="6"/>
    </row>
    <row r="49" spans="1:2" x14ac:dyDescent="0.25">
      <c r="A49" s="8" t="s">
        <v>54</v>
      </c>
      <c r="B49" s="6"/>
    </row>
    <row r="50" spans="1:2" x14ac:dyDescent="0.25">
      <c r="A50" s="8" t="s">
        <v>55</v>
      </c>
      <c r="B50" s="6"/>
    </row>
    <row r="51" spans="1:2" x14ac:dyDescent="0.25">
      <c r="A51" s="3" t="s">
        <v>28</v>
      </c>
      <c r="B51" s="4"/>
    </row>
    <row r="52" spans="1:2" x14ac:dyDescent="0.25">
      <c r="A52" s="8" t="s">
        <v>29</v>
      </c>
      <c r="B52" s="6"/>
    </row>
    <row r="53" spans="1:2" x14ac:dyDescent="0.25">
      <c r="A53" s="8" t="s">
        <v>30</v>
      </c>
      <c r="B53" s="6"/>
    </row>
    <row r="54" spans="1:2" x14ac:dyDescent="0.25">
      <c r="A54" s="8" t="s">
        <v>31</v>
      </c>
      <c r="B54" s="6"/>
    </row>
    <row r="55" spans="1:2" x14ac:dyDescent="0.25">
      <c r="A55" s="8" t="s">
        <v>32</v>
      </c>
      <c r="B55" s="6"/>
    </row>
    <row r="56" spans="1:2" x14ac:dyDescent="0.25">
      <c r="A56" s="8" t="s">
        <v>33</v>
      </c>
      <c r="B56" s="6"/>
    </row>
    <row r="57" spans="1:2" x14ac:dyDescent="0.25">
      <c r="A57" s="8" t="s">
        <v>56</v>
      </c>
      <c r="B57" s="6"/>
    </row>
    <row r="58" spans="1:2" x14ac:dyDescent="0.25">
      <c r="A58" s="8" t="s">
        <v>57</v>
      </c>
      <c r="B58" s="6"/>
    </row>
    <row r="59" spans="1:2" x14ac:dyDescent="0.25">
      <c r="A59" s="8" t="s">
        <v>34</v>
      </c>
      <c r="B59" s="6"/>
    </row>
    <row r="60" spans="1:2" x14ac:dyDescent="0.25">
      <c r="A60" s="8" t="s">
        <v>58</v>
      </c>
      <c r="B60" s="6"/>
    </row>
    <row r="61" spans="1:2" x14ac:dyDescent="0.25">
      <c r="A61" s="3" t="s">
        <v>59</v>
      </c>
      <c r="B61" s="4"/>
    </row>
    <row r="62" spans="1:2" x14ac:dyDescent="0.25">
      <c r="A62" s="8" t="s">
        <v>60</v>
      </c>
      <c r="B62" s="6"/>
    </row>
    <row r="63" spans="1:2" x14ac:dyDescent="0.25">
      <c r="A63" s="8" t="s">
        <v>61</v>
      </c>
      <c r="B63" s="6"/>
    </row>
    <row r="64" spans="1:2" x14ac:dyDescent="0.25">
      <c r="A64" s="8" t="s">
        <v>62</v>
      </c>
      <c r="B64" s="6"/>
    </row>
    <row r="65" spans="1:3" x14ac:dyDescent="0.25">
      <c r="A65" s="8" t="s">
        <v>63</v>
      </c>
      <c r="B65" s="6"/>
    </row>
    <row r="66" spans="1:3" x14ac:dyDescent="0.25">
      <c r="A66" s="3" t="s">
        <v>64</v>
      </c>
      <c r="B66" s="4"/>
    </row>
    <row r="67" spans="1:3" x14ac:dyDescent="0.25">
      <c r="A67" s="8" t="s">
        <v>65</v>
      </c>
      <c r="B67" s="6"/>
    </row>
    <row r="68" spans="1:3" x14ac:dyDescent="0.25">
      <c r="A68" s="8" t="s">
        <v>66</v>
      </c>
      <c r="B68" s="6"/>
    </row>
    <row r="69" spans="1:3" x14ac:dyDescent="0.25">
      <c r="A69" s="3" t="s">
        <v>67</v>
      </c>
      <c r="B69" s="4"/>
    </row>
    <row r="70" spans="1:3" x14ac:dyDescent="0.25">
      <c r="A70" s="8" t="s">
        <v>68</v>
      </c>
      <c r="B70" s="6"/>
    </row>
    <row r="71" spans="1:3" x14ac:dyDescent="0.25">
      <c r="A71" s="8" t="s">
        <v>69</v>
      </c>
      <c r="B71" s="6"/>
    </row>
    <row r="72" spans="1:3" x14ac:dyDescent="0.25">
      <c r="A72" s="8" t="s">
        <v>70</v>
      </c>
      <c r="B72" s="6"/>
    </row>
    <row r="73" spans="1:3" x14ac:dyDescent="0.25">
      <c r="A73" s="10" t="s">
        <v>35</v>
      </c>
      <c r="B73" s="7"/>
      <c r="C73" s="7"/>
    </row>
    <row r="74" spans="1:3" x14ac:dyDescent="0.25">
      <c r="A74" s="5"/>
      <c r="B74" s="6"/>
    </row>
    <row r="75" spans="1:3" x14ac:dyDescent="0.25">
      <c r="A75" s="1" t="s">
        <v>71</v>
      </c>
      <c r="B75" s="2"/>
    </row>
    <row r="76" spans="1:3" x14ac:dyDescent="0.25">
      <c r="A76" s="3" t="s">
        <v>72</v>
      </c>
      <c r="B76" s="4"/>
    </row>
    <row r="77" spans="1:3" x14ac:dyDescent="0.25">
      <c r="A77" s="8" t="s">
        <v>73</v>
      </c>
      <c r="B77" s="6"/>
    </row>
    <row r="78" spans="1:3" x14ac:dyDescent="0.25">
      <c r="A78" s="8" t="s">
        <v>74</v>
      </c>
      <c r="B78" s="6"/>
    </row>
    <row r="79" spans="1:3" x14ac:dyDescent="0.25">
      <c r="A79" s="3" t="s">
        <v>75</v>
      </c>
      <c r="B79" s="4"/>
    </row>
    <row r="80" spans="1:3" x14ac:dyDescent="0.25">
      <c r="A80" s="8" t="s">
        <v>76</v>
      </c>
      <c r="B80" s="6"/>
    </row>
    <row r="81" spans="1:3" x14ac:dyDescent="0.25">
      <c r="A81" s="8" t="s">
        <v>77</v>
      </c>
      <c r="B81" s="6"/>
    </row>
    <row r="82" spans="1:3" x14ac:dyDescent="0.25">
      <c r="A82" s="3" t="s">
        <v>78</v>
      </c>
      <c r="B82" s="4"/>
    </row>
    <row r="83" spans="1:3" x14ac:dyDescent="0.25">
      <c r="A83" s="8" t="s">
        <v>79</v>
      </c>
      <c r="B83" s="6"/>
    </row>
    <row r="84" spans="1:3" x14ac:dyDescent="0.25">
      <c r="A84" s="10" t="s">
        <v>80</v>
      </c>
      <c r="B84" s="7"/>
      <c r="C84" s="7"/>
    </row>
    <row r="86" spans="1:3" ht="15.75" x14ac:dyDescent="0.25">
      <c r="A86" s="11" t="s">
        <v>81</v>
      </c>
      <c r="B86" s="12"/>
      <c r="C86" s="12"/>
    </row>
    <row r="87" spans="1:3" x14ac:dyDescent="0.25">
      <c r="A87" t="s">
        <v>91</v>
      </c>
    </row>
  </sheetData>
  <mergeCells count="5">
    <mergeCell ref="A1:C1"/>
    <mergeCell ref="A2:C2"/>
    <mergeCell ref="A3:C3"/>
    <mergeCell ref="A5:C5"/>
    <mergeCell ref="A4:C4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341990-FD15-4AC3-A7E6-54CE14361E58}">
  <sheetPr>
    <pageSetUpPr fitToPage="1"/>
  </sheetPr>
  <dimension ref="A3:AA107"/>
  <sheetViews>
    <sheetView showGridLines="0" tabSelected="1" view="pageBreakPreview" topLeftCell="A22" zoomScaleNormal="100" zoomScaleSheetLayoutView="100" workbookViewId="0">
      <selection activeCell="L57" sqref="L57"/>
    </sheetView>
  </sheetViews>
  <sheetFormatPr baseColWidth="10" defaultColWidth="9.140625" defaultRowHeight="15" x14ac:dyDescent="0.25"/>
  <cols>
    <col min="1" max="1" width="59.7109375" customWidth="1"/>
    <col min="2" max="2" width="19.28515625" style="30" customWidth="1"/>
    <col min="3" max="12" width="16.140625" style="30" customWidth="1"/>
    <col min="13" max="13" width="17" style="25" customWidth="1"/>
    <col min="14" max="14" width="0.5703125" style="25" customWidth="1"/>
    <col min="15" max="15" width="14.85546875" bestFit="1" customWidth="1"/>
    <col min="16" max="16" width="96.7109375" bestFit="1" customWidth="1"/>
    <col min="18" max="25" width="6" bestFit="1" customWidth="1"/>
    <col min="26" max="27" width="7" bestFit="1" customWidth="1"/>
  </cols>
  <sheetData>
    <row r="3" spans="1:27" x14ac:dyDescent="0.25">
      <c r="A3" s="64" t="s">
        <v>95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31"/>
      <c r="P3" s="22"/>
    </row>
    <row r="4" spans="1:27" x14ac:dyDescent="0.25">
      <c r="A4" s="64" t="s">
        <v>96</v>
      </c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31"/>
      <c r="P4" s="15"/>
    </row>
    <row r="5" spans="1:27" x14ac:dyDescent="0.25">
      <c r="A5" s="64" t="s">
        <v>103</v>
      </c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31"/>
      <c r="P5" s="15"/>
    </row>
    <row r="6" spans="1:27" x14ac:dyDescent="0.25">
      <c r="A6" s="64" t="s">
        <v>92</v>
      </c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31"/>
      <c r="P6" s="15"/>
    </row>
    <row r="7" spans="1:27" x14ac:dyDescent="0.25">
      <c r="A7" s="62" t="s">
        <v>98</v>
      </c>
      <c r="B7" s="62"/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  <c r="N7" s="28"/>
      <c r="P7" s="15"/>
    </row>
    <row r="8" spans="1:27" ht="25.5" x14ac:dyDescent="0.25">
      <c r="A8" s="34" t="s">
        <v>0</v>
      </c>
      <c r="B8" s="35" t="s">
        <v>101</v>
      </c>
      <c r="C8" s="35" t="s">
        <v>107</v>
      </c>
      <c r="D8" s="35" t="s">
        <v>108</v>
      </c>
      <c r="E8" s="35" t="s">
        <v>109</v>
      </c>
      <c r="F8" s="35" t="s">
        <v>110</v>
      </c>
      <c r="G8" s="35" t="s">
        <v>111</v>
      </c>
      <c r="H8" s="35" t="s">
        <v>112</v>
      </c>
      <c r="I8" s="35" t="s">
        <v>114</v>
      </c>
      <c r="J8" s="35" t="s">
        <v>115</v>
      </c>
      <c r="K8" s="35" t="s">
        <v>120</v>
      </c>
      <c r="L8" s="35" t="s">
        <v>121</v>
      </c>
      <c r="M8" s="36" t="s">
        <v>100</v>
      </c>
      <c r="N8" s="26" t="s">
        <v>99</v>
      </c>
      <c r="Z8" s="27"/>
      <c r="AA8" s="27"/>
    </row>
    <row r="9" spans="1:27" x14ac:dyDescent="0.25">
      <c r="A9" s="37" t="s">
        <v>1</v>
      </c>
      <c r="B9" s="38">
        <f>B10+B15</f>
        <v>20747410.77</v>
      </c>
      <c r="C9" s="38">
        <f>C10+C15+C35</f>
        <v>22156204.690000001</v>
      </c>
      <c r="D9" s="38">
        <f>D10+D15+D25+D35+D51</f>
        <v>32119262.57</v>
      </c>
      <c r="E9" s="38">
        <f>E10+E15+E25</f>
        <v>37604432.130000003</v>
      </c>
      <c r="F9" s="38">
        <f>F10+F15+F25+F35+F51</f>
        <v>24467134.169999998</v>
      </c>
      <c r="G9" s="38">
        <f>G10+G15+G25+G35+G51</f>
        <v>23982593.489999998</v>
      </c>
      <c r="H9" s="38">
        <f>H10+H15+H25+H35</f>
        <v>25587576.099999998</v>
      </c>
      <c r="I9" s="38">
        <f>I10+I15+I25+I35+I51</f>
        <v>23624491.579999998</v>
      </c>
      <c r="J9" s="38">
        <f>J10+J15+J25+J35+J51</f>
        <v>22494489.210000005</v>
      </c>
      <c r="K9" s="38">
        <f>K10+K15+K25+K35+K51</f>
        <v>28454302.990000002</v>
      </c>
      <c r="L9" s="38">
        <f>L10+L15+L25+L35+L51</f>
        <v>60179492.940000005</v>
      </c>
      <c r="M9" s="39">
        <f t="shared" ref="M9:M20" si="0">B9+C9+D9+E9+F9+G9+H9+I9+J9+K9+L9</f>
        <v>321417390.64000005</v>
      </c>
      <c r="N9" s="24">
        <v>18.260000000000002</v>
      </c>
      <c r="P9" s="27"/>
      <c r="R9" s="18"/>
      <c r="S9" s="18"/>
      <c r="T9" s="18"/>
      <c r="U9" s="18"/>
      <c r="V9" s="18"/>
      <c r="W9" s="18"/>
      <c r="X9" s="18"/>
      <c r="Y9" s="18"/>
      <c r="Z9" s="18"/>
      <c r="AA9" s="18"/>
    </row>
    <row r="10" spans="1:27" x14ac:dyDescent="0.25">
      <c r="A10" s="40" t="s">
        <v>2</v>
      </c>
      <c r="B10" s="38">
        <f>B11+B12+B13+B14</f>
        <v>19270730.140000001</v>
      </c>
      <c r="C10" s="38">
        <f>C11+C12+C13+C14</f>
        <v>19967138.34</v>
      </c>
      <c r="D10" s="38">
        <v>20036105.100000001</v>
      </c>
      <c r="E10" s="38">
        <f>E11+E12+E13+E14</f>
        <v>34057950.670000002</v>
      </c>
      <c r="F10" s="38">
        <f>F11+F12+F14</f>
        <v>20498976.77</v>
      </c>
      <c r="G10" s="38">
        <f>G11+G12+G13+G14</f>
        <v>20078901.109999999</v>
      </c>
      <c r="H10" s="38">
        <f>H11+H12+H13+H14</f>
        <v>20073707.099999998</v>
      </c>
      <c r="I10" s="38">
        <f>I11+I12+I14</f>
        <v>19671738.649999999</v>
      </c>
      <c r="J10" s="38">
        <f>J11+J12+J14</f>
        <v>19675602.960000001</v>
      </c>
      <c r="K10" s="38">
        <f>K11+K12+K13+K14</f>
        <v>20806923.040000003</v>
      </c>
      <c r="L10" s="38">
        <f>L11+L12+L13+L14</f>
        <v>53070215.5</v>
      </c>
      <c r="M10" s="39">
        <f t="shared" si="0"/>
        <v>267207989.38</v>
      </c>
      <c r="N10" s="25">
        <v>20.079999999999998</v>
      </c>
      <c r="O10" s="27"/>
      <c r="P10" s="27"/>
      <c r="R10" s="20"/>
    </row>
    <row r="11" spans="1:27" x14ac:dyDescent="0.25">
      <c r="A11" s="41" t="s">
        <v>3</v>
      </c>
      <c r="B11" s="42">
        <v>16073639.17</v>
      </c>
      <c r="C11" s="42">
        <v>16820171.66</v>
      </c>
      <c r="D11" s="42">
        <v>16894972.5</v>
      </c>
      <c r="E11" s="42">
        <v>17113836</v>
      </c>
      <c r="F11" s="42">
        <v>16336403.710000001</v>
      </c>
      <c r="G11" s="42">
        <v>16674510.220000001</v>
      </c>
      <c r="H11" s="42">
        <v>16774750.449999999</v>
      </c>
      <c r="I11" s="42">
        <v>16526372.5</v>
      </c>
      <c r="J11" s="42">
        <v>16559619.539999999</v>
      </c>
      <c r="K11" s="42">
        <v>17587907.600000001</v>
      </c>
      <c r="L11" s="42">
        <v>33911297.43</v>
      </c>
      <c r="M11" s="39">
        <f t="shared" si="0"/>
        <v>201273480.78</v>
      </c>
      <c r="N11" s="24">
        <v>22.08</v>
      </c>
      <c r="O11" s="27"/>
    </row>
    <row r="12" spans="1:27" x14ac:dyDescent="0.25">
      <c r="A12" s="41" t="s">
        <v>4</v>
      </c>
      <c r="B12" s="42">
        <v>648000</v>
      </c>
      <c r="C12" s="42">
        <v>648000</v>
      </c>
      <c r="D12" s="42">
        <v>660000</v>
      </c>
      <c r="E12" s="42">
        <v>14217982.24</v>
      </c>
      <c r="F12" s="42">
        <v>1693366.66</v>
      </c>
      <c r="G12" s="42">
        <v>682000</v>
      </c>
      <c r="H12" s="42">
        <v>682000</v>
      </c>
      <c r="I12" s="42">
        <v>640000</v>
      </c>
      <c r="J12" s="42">
        <v>619000</v>
      </c>
      <c r="K12" s="42">
        <v>616000</v>
      </c>
      <c r="L12" s="42">
        <v>16457260</v>
      </c>
      <c r="M12" s="39">
        <f t="shared" si="0"/>
        <v>37563608.899999999</v>
      </c>
      <c r="N12" s="24">
        <v>6.12</v>
      </c>
      <c r="O12" s="27"/>
    </row>
    <row r="13" spans="1:27" x14ac:dyDescent="0.25">
      <c r="A13" s="41" t="s">
        <v>40</v>
      </c>
      <c r="B13" s="43">
        <v>120000</v>
      </c>
      <c r="C13" s="43">
        <v>0</v>
      </c>
      <c r="D13" s="43">
        <v>0</v>
      </c>
      <c r="E13" s="43">
        <v>240000</v>
      </c>
      <c r="F13" s="43">
        <v>0</v>
      </c>
      <c r="G13" s="43">
        <v>255000</v>
      </c>
      <c r="H13" s="43">
        <v>120000</v>
      </c>
      <c r="I13" s="43">
        <v>0</v>
      </c>
      <c r="J13" s="43">
        <v>0</v>
      </c>
      <c r="K13" s="43">
        <v>90000</v>
      </c>
      <c r="L13" s="43">
        <v>180000</v>
      </c>
      <c r="M13" s="39">
        <f t="shared" si="0"/>
        <v>1005000</v>
      </c>
      <c r="N13" s="24">
        <v>0</v>
      </c>
    </row>
    <row r="14" spans="1:27" x14ac:dyDescent="0.25">
      <c r="A14" s="41" t="s">
        <v>6</v>
      </c>
      <c r="B14" s="42">
        <v>2429090.9700000002</v>
      </c>
      <c r="C14" s="42">
        <v>2498966.6800000002</v>
      </c>
      <c r="D14" s="42">
        <v>2481132.6</v>
      </c>
      <c r="E14" s="42">
        <v>2486132.4300000002</v>
      </c>
      <c r="F14" s="42">
        <v>2469206.4</v>
      </c>
      <c r="G14" s="42">
        <v>2467390.89</v>
      </c>
      <c r="H14" s="42">
        <v>2496956.65</v>
      </c>
      <c r="I14" s="42">
        <v>2505366.15</v>
      </c>
      <c r="J14" s="42">
        <v>2496983.42</v>
      </c>
      <c r="K14" s="42">
        <v>2513015.44</v>
      </c>
      <c r="L14" s="42">
        <v>2521658.0699999998</v>
      </c>
      <c r="M14" s="39">
        <f t="shared" si="0"/>
        <v>27365899.699999999</v>
      </c>
      <c r="N14" s="24">
        <v>23.36</v>
      </c>
    </row>
    <row r="15" spans="1:27" s="22" customFormat="1" x14ac:dyDescent="0.25">
      <c r="A15" s="40" t="s">
        <v>7</v>
      </c>
      <c r="B15" s="38">
        <f>B16+B18+B20</f>
        <v>1476680.63</v>
      </c>
      <c r="C15" s="38">
        <f>C16+C17+C18+C19+C20+C21:C21</f>
        <v>2089066.3499999999</v>
      </c>
      <c r="D15" s="38">
        <f>D16+D17+D18+D19+D20+D21+D22+D23+D24</f>
        <v>8057447.2200000007</v>
      </c>
      <c r="E15" s="38">
        <f>E16+E17+E18+E19+E20+E21+E22+E23+E24</f>
        <v>3337805.4299999997</v>
      </c>
      <c r="F15" s="38">
        <f>F16+F17+F18+F20+F21+F22+F23+F24</f>
        <v>3562660.5</v>
      </c>
      <c r="G15" s="38">
        <f>G16+G18+G17+G19+G20+G21+G22+G23+G24</f>
        <v>3331578.34</v>
      </c>
      <c r="H15" s="38">
        <f>+H16+H17+H18+H20+H21+H22+H23+H24</f>
        <v>5292437.01</v>
      </c>
      <c r="I15" s="38">
        <f>I16+I19+I20+I21+I22+I23+I24</f>
        <v>3682057.81</v>
      </c>
      <c r="J15" s="38">
        <f>J16+J17+J18+J19+J20+J22+J23+J24</f>
        <v>2356265.3100000005</v>
      </c>
      <c r="K15" s="38">
        <f>K16+K17+K18+K19+K20+K22+K24+K23</f>
        <v>4925986.88</v>
      </c>
      <c r="L15" s="38">
        <f>L16+L17+L18+L19+L20+L22+L23+L24</f>
        <v>3594862.24</v>
      </c>
      <c r="M15" s="39">
        <f t="shared" si="0"/>
        <v>41706847.719999999</v>
      </c>
      <c r="N15" s="24">
        <v>15.83</v>
      </c>
    </row>
    <row r="16" spans="1:27" x14ac:dyDescent="0.25">
      <c r="A16" s="41" t="s">
        <v>8</v>
      </c>
      <c r="B16" s="42">
        <v>850857.21</v>
      </c>
      <c r="C16" s="42">
        <v>844657.5</v>
      </c>
      <c r="D16" s="42">
        <v>849919.21</v>
      </c>
      <c r="E16" s="42">
        <v>788050.27</v>
      </c>
      <c r="F16" s="42">
        <v>927500.19</v>
      </c>
      <c r="G16" s="42">
        <v>978670.06</v>
      </c>
      <c r="H16" s="42">
        <v>873316.3</v>
      </c>
      <c r="I16" s="42">
        <v>905855.43</v>
      </c>
      <c r="J16" s="42">
        <v>900661.41</v>
      </c>
      <c r="K16" s="42">
        <v>885169.87</v>
      </c>
      <c r="L16" s="42">
        <v>1063625.21</v>
      </c>
      <c r="M16" s="39">
        <f t="shared" si="0"/>
        <v>9868282.6600000001</v>
      </c>
      <c r="N16" s="24">
        <v>19.73</v>
      </c>
    </row>
    <row r="17" spans="1:15" x14ac:dyDescent="0.25">
      <c r="A17" s="41" t="s">
        <v>9</v>
      </c>
      <c r="B17" s="43">
        <v>0</v>
      </c>
      <c r="C17" s="43">
        <v>0</v>
      </c>
      <c r="D17" s="43">
        <v>980100</v>
      </c>
      <c r="E17" s="43">
        <v>208980.88</v>
      </c>
      <c r="F17" s="43">
        <v>237888</v>
      </c>
      <c r="G17" s="43">
        <v>161503.98000000001</v>
      </c>
      <c r="H17" s="43">
        <v>439550</v>
      </c>
      <c r="I17" s="43">
        <v>0</v>
      </c>
      <c r="J17" s="43">
        <v>515512.62</v>
      </c>
      <c r="K17" s="43">
        <v>400928.6</v>
      </c>
      <c r="L17" s="43">
        <v>590590</v>
      </c>
      <c r="M17" s="39">
        <f t="shared" si="0"/>
        <v>3535054.08</v>
      </c>
      <c r="N17" s="24">
        <v>7.33</v>
      </c>
    </row>
    <row r="18" spans="1:15" x14ac:dyDescent="0.25">
      <c r="A18" s="41" t="s">
        <v>10</v>
      </c>
      <c r="B18" s="42">
        <v>248402.5</v>
      </c>
      <c r="C18" s="42">
        <v>504559.9</v>
      </c>
      <c r="D18" s="42">
        <v>851484.58</v>
      </c>
      <c r="E18" s="42">
        <v>516547.6</v>
      </c>
      <c r="F18" s="42">
        <v>402281.42</v>
      </c>
      <c r="G18" s="42">
        <v>353190</v>
      </c>
      <c r="H18" s="42">
        <v>1463431.88</v>
      </c>
      <c r="I18" s="42">
        <v>0</v>
      </c>
      <c r="J18" s="42">
        <v>408580</v>
      </c>
      <c r="K18" s="42">
        <v>390975.68</v>
      </c>
      <c r="L18" s="42">
        <v>120799.25</v>
      </c>
      <c r="M18" s="39">
        <f t="shared" si="0"/>
        <v>5260252.8099999996</v>
      </c>
      <c r="N18" s="24">
        <v>32.880000000000003</v>
      </c>
    </row>
    <row r="19" spans="1:15" x14ac:dyDescent="0.25">
      <c r="A19" s="41" t="s">
        <v>11</v>
      </c>
      <c r="B19" s="43">
        <v>0</v>
      </c>
      <c r="C19" s="43">
        <v>227426</v>
      </c>
      <c r="D19" s="43">
        <v>1047188.35</v>
      </c>
      <c r="E19" s="43">
        <v>38275</v>
      </c>
      <c r="F19" s="43">
        <v>0</v>
      </c>
      <c r="G19" s="43">
        <v>132213.17000000001</v>
      </c>
      <c r="H19" s="43">
        <v>0</v>
      </c>
      <c r="I19" s="43">
        <v>447838.51</v>
      </c>
      <c r="J19" s="43">
        <v>6060</v>
      </c>
      <c r="K19" s="43">
        <v>92231.69</v>
      </c>
      <c r="L19" s="43">
        <v>104187.46</v>
      </c>
      <c r="M19" s="39">
        <f t="shared" si="0"/>
        <v>2095420.18</v>
      </c>
      <c r="N19" s="24">
        <v>0</v>
      </c>
    </row>
    <row r="20" spans="1:15" x14ac:dyDescent="0.25">
      <c r="A20" s="41" t="s">
        <v>12</v>
      </c>
      <c r="B20" s="42">
        <v>377420.92</v>
      </c>
      <c r="C20" s="42">
        <v>360000</v>
      </c>
      <c r="D20" s="42">
        <v>2639840.5</v>
      </c>
      <c r="E20" s="42">
        <v>879191.5</v>
      </c>
      <c r="F20" s="42">
        <v>113280</v>
      </c>
      <c r="G20" s="42">
        <v>1017074</v>
      </c>
      <c r="H20" s="42">
        <v>1342581.65</v>
      </c>
      <c r="I20" s="42">
        <v>632622.5</v>
      </c>
      <c r="J20" s="42">
        <v>295000</v>
      </c>
      <c r="K20" s="42">
        <v>1231512</v>
      </c>
      <c r="L20" s="42">
        <v>860650.84</v>
      </c>
      <c r="M20" s="39">
        <f t="shared" si="0"/>
        <v>9749173.9100000001</v>
      </c>
      <c r="N20" s="24">
        <v>20.58</v>
      </c>
    </row>
    <row r="21" spans="1:15" x14ac:dyDescent="0.25">
      <c r="A21" s="41" t="s">
        <v>13</v>
      </c>
      <c r="B21" s="43">
        <v>0</v>
      </c>
      <c r="C21" s="43">
        <v>152422.95000000001</v>
      </c>
      <c r="D21" s="43">
        <v>382581.7</v>
      </c>
      <c r="E21" s="43">
        <v>439359.22</v>
      </c>
      <c r="F21" s="43">
        <v>439359.22</v>
      </c>
      <c r="G21" s="43">
        <v>286936.27</v>
      </c>
      <c r="H21" s="43">
        <v>557320.4</v>
      </c>
      <c r="I21" s="43">
        <v>286936.27</v>
      </c>
      <c r="J21" s="43">
        <v>0</v>
      </c>
      <c r="K21" s="43">
        <v>0</v>
      </c>
      <c r="L21" s="43">
        <v>0</v>
      </c>
      <c r="M21" s="39">
        <f>B21+C21+D21+E21+F21+G21+H21+I21</f>
        <v>2544916.0299999998</v>
      </c>
      <c r="N21" s="24">
        <v>10.14</v>
      </c>
    </row>
    <row r="22" spans="1:15" ht="25.5" x14ac:dyDescent="0.25">
      <c r="A22" s="41" t="s">
        <v>14</v>
      </c>
      <c r="B22" s="43">
        <v>0</v>
      </c>
      <c r="C22" s="43">
        <v>0</v>
      </c>
      <c r="D22" s="43">
        <v>200732.86</v>
      </c>
      <c r="E22" s="43">
        <v>325399.28999999998</v>
      </c>
      <c r="F22" s="43">
        <v>66080</v>
      </c>
      <c r="G22" s="43">
        <v>91884.53</v>
      </c>
      <c r="H22" s="43">
        <v>188427.78</v>
      </c>
      <c r="I22" s="43">
        <v>407977.98</v>
      </c>
      <c r="J22" s="43">
        <v>184405.2</v>
      </c>
      <c r="K22" s="43">
        <v>317999.03999999998</v>
      </c>
      <c r="L22" s="43">
        <v>215870</v>
      </c>
      <c r="M22" s="39">
        <f>B22+D22+E22+F22+G22+H22+I22+J22+K22+L22</f>
        <v>1998776.68</v>
      </c>
      <c r="N22" s="24">
        <v>4.33</v>
      </c>
    </row>
    <row r="23" spans="1:15" x14ac:dyDescent="0.25">
      <c r="A23" s="41" t="s">
        <v>15</v>
      </c>
      <c r="B23" s="43">
        <v>0</v>
      </c>
      <c r="C23" s="43">
        <v>0</v>
      </c>
      <c r="D23" s="43">
        <v>393929.88</v>
      </c>
      <c r="E23" s="43">
        <v>78759.16</v>
      </c>
      <c r="F23" s="43">
        <v>374112.6</v>
      </c>
      <c r="G23" s="43">
        <v>37604.14</v>
      </c>
      <c r="H23" s="43">
        <v>197650</v>
      </c>
      <c r="I23" s="43">
        <v>657188.96</v>
      </c>
      <c r="J23" s="43">
        <v>847.72</v>
      </c>
      <c r="K23" s="43">
        <v>958235.48</v>
      </c>
      <c r="L23" s="43">
        <v>427400.28</v>
      </c>
      <c r="M23" s="39">
        <f>B23+D23+E23+F23+G23+H23+I23+J23+K23+L23</f>
        <v>3125728.2199999997</v>
      </c>
      <c r="N23" s="24">
        <v>5.85</v>
      </c>
    </row>
    <row r="24" spans="1:15" x14ac:dyDescent="0.25">
      <c r="A24" s="41" t="s">
        <v>41</v>
      </c>
      <c r="B24" s="43">
        <v>0</v>
      </c>
      <c r="C24" s="43">
        <v>0</v>
      </c>
      <c r="D24" s="43">
        <v>711670.14</v>
      </c>
      <c r="E24" s="43">
        <v>63242.51</v>
      </c>
      <c r="F24" s="43">
        <v>1002159.07</v>
      </c>
      <c r="G24" s="43">
        <v>272502.19</v>
      </c>
      <c r="H24" s="43">
        <v>230159</v>
      </c>
      <c r="I24" s="43">
        <v>343638.16</v>
      </c>
      <c r="J24" s="43">
        <v>45198.36</v>
      </c>
      <c r="K24" s="43">
        <v>648934.52</v>
      </c>
      <c r="L24" s="43">
        <v>211739.2</v>
      </c>
      <c r="M24" s="39">
        <f>B24+D24+E24+F24+G24+H24+I24+J24+K24+L24</f>
        <v>3529243.1500000004</v>
      </c>
      <c r="N24" s="24">
        <v>9.1</v>
      </c>
    </row>
    <row r="25" spans="1:15" s="22" customFormat="1" x14ac:dyDescent="0.25">
      <c r="A25" s="40" t="s">
        <v>16</v>
      </c>
      <c r="B25" s="44">
        <f>SUM(B26:B34)</f>
        <v>0</v>
      </c>
      <c r="C25" s="44"/>
      <c r="D25" s="44">
        <f>D26+D27+D28+D32+D34</f>
        <v>3933778.62</v>
      </c>
      <c r="E25" s="44">
        <f>E26+E27+E28+E30+E31+E32+E34</f>
        <v>208676.03</v>
      </c>
      <c r="F25" s="44">
        <f>F26+F28+F34</f>
        <v>237841.74</v>
      </c>
      <c r="G25" s="44">
        <f>G26+G27+G28+G29+G30+G31+G34</f>
        <v>349044.32</v>
      </c>
      <c r="H25" s="44">
        <f>H26+H34</f>
        <v>121431.99</v>
      </c>
      <c r="I25" s="44">
        <f>I26+I28+I29+I30+I31+I32+I34</f>
        <v>144098.36999999997</v>
      </c>
      <c r="J25" s="44">
        <f>J26+J28+J29+J30+J31+J34</f>
        <v>210665.02</v>
      </c>
      <c r="K25" s="44">
        <f>K26+K27+K28+K29+K31+K30+K34</f>
        <v>1650559.92</v>
      </c>
      <c r="L25" s="44">
        <f>L26+L28+L29+L30+L31+L34</f>
        <v>3461415.14</v>
      </c>
      <c r="M25" s="39">
        <f>B25+D25+E25+F25+G25+H25+I25+J25+K25+L25</f>
        <v>10317511.15</v>
      </c>
      <c r="N25" s="24">
        <v>13</v>
      </c>
    </row>
    <row r="26" spans="1:15" x14ac:dyDescent="0.25">
      <c r="A26" s="41" t="s">
        <v>17</v>
      </c>
      <c r="B26" s="43">
        <v>0</v>
      </c>
      <c r="C26" s="43">
        <v>0</v>
      </c>
      <c r="D26" s="43">
        <v>171292.08</v>
      </c>
      <c r="E26" s="43">
        <v>5907</v>
      </c>
      <c r="F26" s="43">
        <v>40002</v>
      </c>
      <c r="G26" s="43">
        <v>19608.099999999999</v>
      </c>
      <c r="H26" s="43">
        <v>54926</v>
      </c>
      <c r="I26" s="43">
        <v>19226.95</v>
      </c>
      <c r="J26" s="43">
        <v>155214.59</v>
      </c>
      <c r="K26" s="43">
        <v>30280</v>
      </c>
      <c r="L26" s="43">
        <v>21089.9</v>
      </c>
      <c r="M26" s="39">
        <f>B26+D26+E26+F26+G26+H26+I26+J26+K26+L26</f>
        <v>517546.62</v>
      </c>
      <c r="N26" s="24">
        <v>19.75</v>
      </c>
    </row>
    <row r="27" spans="1:15" x14ac:dyDescent="0.25">
      <c r="A27" s="41" t="s">
        <v>18</v>
      </c>
      <c r="B27" s="43">
        <v>0</v>
      </c>
      <c r="C27" s="43">
        <v>0</v>
      </c>
      <c r="D27" s="43">
        <v>78588</v>
      </c>
      <c r="E27" s="43">
        <v>399.01</v>
      </c>
      <c r="F27" s="43">
        <v>0</v>
      </c>
      <c r="G27" s="43">
        <v>795</v>
      </c>
      <c r="H27" s="43">
        <v>0</v>
      </c>
      <c r="I27" s="43">
        <v>0</v>
      </c>
      <c r="J27" s="43">
        <v>0</v>
      </c>
      <c r="K27" s="43">
        <v>122130</v>
      </c>
      <c r="L27" s="43">
        <v>0</v>
      </c>
      <c r="M27" s="39">
        <f>B27+D27+E27+F27+G27+H27+I27+J27+K27</f>
        <v>201912.01</v>
      </c>
      <c r="N27" s="24">
        <v>0</v>
      </c>
    </row>
    <row r="28" spans="1:15" x14ac:dyDescent="0.25">
      <c r="A28" s="41" t="s">
        <v>19</v>
      </c>
      <c r="B28" s="43">
        <v>0</v>
      </c>
      <c r="C28" s="43">
        <v>0</v>
      </c>
      <c r="D28" s="43">
        <v>4130</v>
      </c>
      <c r="E28" s="43">
        <v>1816</v>
      </c>
      <c r="F28" s="43">
        <v>148279.74</v>
      </c>
      <c r="G28" s="43">
        <v>45</v>
      </c>
      <c r="H28" s="43">
        <v>0</v>
      </c>
      <c r="I28" s="43">
        <v>61385</v>
      </c>
      <c r="J28" s="43">
        <v>1192</v>
      </c>
      <c r="K28" s="43">
        <v>428408.8</v>
      </c>
      <c r="L28" s="43">
        <v>255097</v>
      </c>
      <c r="M28" s="39">
        <f>B28+D28+E28+F28+G28+H28+I28+J28+K28+L28</f>
        <v>900353.54</v>
      </c>
      <c r="N28" s="24">
        <v>11.25</v>
      </c>
    </row>
    <row r="29" spans="1:15" x14ac:dyDescent="0.25">
      <c r="A29" s="41" t="s">
        <v>20</v>
      </c>
      <c r="B29" s="43">
        <v>0</v>
      </c>
      <c r="C29" s="43">
        <v>0</v>
      </c>
      <c r="D29" s="43">
        <v>0</v>
      </c>
      <c r="E29" s="43">
        <v>0</v>
      </c>
      <c r="F29" s="43">
        <v>0</v>
      </c>
      <c r="G29" s="43">
        <v>3821.38</v>
      </c>
      <c r="H29" s="43">
        <v>0</v>
      </c>
      <c r="I29" s="43">
        <v>1212.01</v>
      </c>
      <c r="J29" s="43">
        <v>2071.7800000000002</v>
      </c>
      <c r="K29" s="43">
        <v>399411.12</v>
      </c>
      <c r="L29" s="43">
        <v>4743.8500000000004</v>
      </c>
      <c r="M29" s="39">
        <f>B29+D29+E29+F29+G29+H29+I29+J29+K29+L29</f>
        <v>411260.13999999996</v>
      </c>
      <c r="N29" s="24">
        <v>0</v>
      </c>
    </row>
    <row r="30" spans="1:15" x14ac:dyDescent="0.25">
      <c r="A30" s="41" t="s">
        <v>21</v>
      </c>
      <c r="B30" s="43">
        <v>0</v>
      </c>
      <c r="C30" s="43">
        <v>0</v>
      </c>
      <c r="D30" s="43">
        <v>0</v>
      </c>
      <c r="E30" s="43">
        <v>445</v>
      </c>
      <c r="F30" s="43">
        <v>0</v>
      </c>
      <c r="G30" s="43">
        <v>4766.3900000000003</v>
      </c>
      <c r="H30" s="43">
        <v>0</v>
      </c>
      <c r="I30" s="43">
        <v>24024.65</v>
      </c>
      <c r="J30" s="43">
        <v>7202.79</v>
      </c>
      <c r="K30" s="43">
        <v>708</v>
      </c>
      <c r="L30" s="43">
        <v>13608.78</v>
      </c>
      <c r="M30" s="39">
        <f>B30+D30+E30+F30+G30+H30+I30+J30+K30+L30</f>
        <v>50755.61</v>
      </c>
      <c r="N30" s="24">
        <v>30.21</v>
      </c>
    </row>
    <row r="31" spans="1:15" x14ac:dyDescent="0.25">
      <c r="A31" s="41" t="s">
        <v>22</v>
      </c>
      <c r="B31" s="43">
        <v>0</v>
      </c>
      <c r="C31" s="43">
        <v>0</v>
      </c>
      <c r="D31" s="43">
        <v>0</v>
      </c>
      <c r="E31" s="43">
        <v>5472.44</v>
      </c>
      <c r="F31" s="43">
        <v>0</v>
      </c>
      <c r="G31" s="43">
        <v>188422.29</v>
      </c>
      <c r="H31" s="43">
        <v>0</v>
      </c>
      <c r="I31" s="43">
        <v>29511.360000000001</v>
      </c>
      <c r="J31" s="43">
        <v>18074.990000000002</v>
      </c>
      <c r="K31" s="43">
        <v>8496</v>
      </c>
      <c r="L31" s="43">
        <v>3018866.64</v>
      </c>
      <c r="M31" s="39">
        <f>B31+D31+E31+F31+G31+H31+I31+J31+K31+L31</f>
        <v>3268843.72</v>
      </c>
      <c r="N31" s="24">
        <v>53.34</v>
      </c>
    </row>
    <row r="32" spans="1:15" ht="14.25" customHeight="1" x14ac:dyDescent="0.25">
      <c r="A32" s="41" t="s">
        <v>23</v>
      </c>
      <c r="B32" s="43">
        <v>0</v>
      </c>
      <c r="C32" s="43">
        <v>0</v>
      </c>
      <c r="D32" s="43">
        <v>2900000</v>
      </c>
      <c r="E32" s="43">
        <v>40903.74</v>
      </c>
      <c r="F32" s="43">
        <v>0</v>
      </c>
      <c r="G32" s="43">
        <v>0</v>
      </c>
      <c r="H32" s="43">
        <v>0</v>
      </c>
      <c r="I32" s="43">
        <v>0</v>
      </c>
      <c r="J32" s="43">
        <v>0</v>
      </c>
      <c r="K32" s="43">
        <v>0</v>
      </c>
      <c r="L32" s="43"/>
      <c r="M32" s="39">
        <f>E32+G32+I32+J32+D32</f>
        <v>2940903.74</v>
      </c>
      <c r="N32" s="24">
        <v>3.61</v>
      </c>
      <c r="O32" s="21"/>
    </row>
    <row r="33" spans="1:14" ht="25.5" x14ac:dyDescent="0.25">
      <c r="A33" s="41" t="s">
        <v>42</v>
      </c>
      <c r="B33" s="43">
        <v>0</v>
      </c>
      <c r="C33" s="43">
        <v>0</v>
      </c>
      <c r="D33" s="43">
        <v>0</v>
      </c>
      <c r="E33" s="43">
        <v>0</v>
      </c>
      <c r="F33" s="43">
        <v>0</v>
      </c>
      <c r="G33" s="43">
        <v>0</v>
      </c>
      <c r="H33" s="43">
        <v>0</v>
      </c>
      <c r="I33" s="43">
        <v>0</v>
      </c>
      <c r="J33" s="43">
        <v>0</v>
      </c>
      <c r="K33" s="43">
        <v>0</v>
      </c>
      <c r="L33" s="43"/>
      <c r="M33" s="39">
        <f t="shared" ref="M33" si="1">E33+G33+I33+J33</f>
        <v>0</v>
      </c>
      <c r="N33" s="24">
        <v>0</v>
      </c>
    </row>
    <row r="34" spans="1:14" x14ac:dyDescent="0.25">
      <c r="A34" s="41" t="s">
        <v>24</v>
      </c>
      <c r="B34" s="43">
        <v>0</v>
      </c>
      <c r="C34" s="43">
        <v>0</v>
      </c>
      <c r="D34" s="43">
        <v>779768.54</v>
      </c>
      <c r="E34" s="43">
        <v>153732.84</v>
      </c>
      <c r="F34" s="43">
        <v>49560</v>
      </c>
      <c r="G34" s="43">
        <v>131586.16</v>
      </c>
      <c r="H34" s="43">
        <v>66505.990000000005</v>
      </c>
      <c r="I34" s="43">
        <v>8738.4</v>
      </c>
      <c r="J34" s="43">
        <v>26908.87</v>
      </c>
      <c r="K34" s="43">
        <v>661126</v>
      </c>
      <c r="L34" s="43">
        <v>148008.97</v>
      </c>
      <c r="M34" s="39">
        <f>E34+G34+I34+J34+K34+L34</f>
        <v>1130101.24</v>
      </c>
      <c r="N34" s="24">
        <v>5.93</v>
      </c>
    </row>
    <row r="35" spans="1:14" s="22" customFormat="1" x14ac:dyDescent="0.25">
      <c r="A35" s="40" t="s">
        <v>25</v>
      </c>
      <c r="B35" s="43">
        <v>0</v>
      </c>
      <c r="C35" s="44">
        <f>C36</f>
        <v>100000</v>
      </c>
      <c r="D35" s="44"/>
      <c r="E35" s="44">
        <v>0</v>
      </c>
      <c r="F35" s="44">
        <f t="shared" ref="F35:K35" si="2">F36</f>
        <v>150000</v>
      </c>
      <c r="G35" s="44">
        <f t="shared" si="2"/>
        <v>140000</v>
      </c>
      <c r="H35" s="44">
        <f t="shared" si="2"/>
        <v>100000</v>
      </c>
      <c r="I35" s="44">
        <f t="shared" si="2"/>
        <v>110000</v>
      </c>
      <c r="J35" s="44">
        <f t="shared" si="2"/>
        <v>100000</v>
      </c>
      <c r="K35" s="44">
        <f t="shared" si="2"/>
        <v>140000</v>
      </c>
      <c r="L35" s="44">
        <f>L36</f>
        <v>20000</v>
      </c>
      <c r="M35" s="39">
        <f>E35+G35+I35+J35+K35+L35</f>
        <v>510000</v>
      </c>
      <c r="N35" s="24">
        <v>8.5</v>
      </c>
    </row>
    <row r="36" spans="1:14" x14ac:dyDescent="0.25">
      <c r="A36" s="41" t="s">
        <v>26</v>
      </c>
      <c r="B36" s="43">
        <v>0</v>
      </c>
      <c r="C36" s="43">
        <v>100000</v>
      </c>
      <c r="D36" s="43"/>
      <c r="E36" s="43">
        <v>0</v>
      </c>
      <c r="F36" s="43">
        <v>150000</v>
      </c>
      <c r="G36" s="43">
        <v>140000</v>
      </c>
      <c r="H36" s="43">
        <v>100000</v>
      </c>
      <c r="I36" s="43">
        <v>110000</v>
      </c>
      <c r="J36" s="43">
        <v>100000</v>
      </c>
      <c r="K36" s="43">
        <v>140000</v>
      </c>
      <c r="L36" s="43">
        <v>20000</v>
      </c>
      <c r="M36" s="39">
        <f>E36+G36+I36+J36+K36+L36</f>
        <v>510000</v>
      </c>
      <c r="N36" s="24">
        <v>9.6199999999999992</v>
      </c>
    </row>
    <row r="37" spans="1:14" x14ac:dyDescent="0.25">
      <c r="A37" s="41" t="s">
        <v>43</v>
      </c>
      <c r="B37" s="43">
        <v>0</v>
      </c>
      <c r="C37" s="43">
        <v>0</v>
      </c>
      <c r="D37" s="43">
        <v>0</v>
      </c>
      <c r="E37" s="43">
        <v>0</v>
      </c>
      <c r="F37" s="43">
        <v>0</v>
      </c>
      <c r="G37" s="43">
        <v>0</v>
      </c>
      <c r="H37" s="43">
        <v>0</v>
      </c>
      <c r="I37" s="43">
        <v>0</v>
      </c>
      <c r="J37" s="43">
        <v>0</v>
      </c>
      <c r="K37" s="43">
        <v>0</v>
      </c>
      <c r="L37" s="43">
        <v>0</v>
      </c>
      <c r="M37" s="39">
        <v>0</v>
      </c>
      <c r="N37" s="24">
        <v>0</v>
      </c>
    </row>
    <row r="38" spans="1:14" x14ac:dyDescent="0.25">
      <c r="A38" s="41" t="s">
        <v>44</v>
      </c>
      <c r="B38" s="43">
        <v>0</v>
      </c>
      <c r="C38" s="43">
        <v>0</v>
      </c>
      <c r="D38" s="43">
        <v>0</v>
      </c>
      <c r="E38" s="43">
        <v>0</v>
      </c>
      <c r="F38" s="43">
        <v>0</v>
      </c>
      <c r="G38" s="43">
        <v>0</v>
      </c>
      <c r="H38" s="43">
        <v>0</v>
      </c>
      <c r="I38" s="43">
        <v>0</v>
      </c>
      <c r="J38" s="43">
        <v>0</v>
      </c>
      <c r="K38" s="43">
        <v>0</v>
      </c>
      <c r="L38" s="43">
        <v>0</v>
      </c>
      <c r="M38" s="39">
        <v>0</v>
      </c>
      <c r="N38" s="24">
        <v>0</v>
      </c>
    </row>
    <row r="39" spans="1:14" ht="25.5" x14ac:dyDescent="0.25">
      <c r="A39" s="41" t="s">
        <v>45</v>
      </c>
      <c r="B39" s="43">
        <v>0</v>
      </c>
      <c r="C39" s="43">
        <v>0</v>
      </c>
      <c r="D39" s="43">
        <v>0</v>
      </c>
      <c r="E39" s="43">
        <v>0</v>
      </c>
      <c r="F39" s="43">
        <v>0</v>
      </c>
      <c r="G39" s="43">
        <v>0</v>
      </c>
      <c r="H39" s="43">
        <v>0</v>
      </c>
      <c r="I39" s="43">
        <v>0</v>
      </c>
      <c r="J39" s="43">
        <v>0</v>
      </c>
      <c r="K39" s="43">
        <v>0</v>
      </c>
      <c r="L39" s="43">
        <v>0</v>
      </c>
      <c r="M39" s="39">
        <v>0</v>
      </c>
      <c r="N39" s="24">
        <v>0</v>
      </c>
    </row>
    <row r="40" spans="1:14" ht="25.5" x14ac:dyDescent="0.25">
      <c r="A40" s="41" t="s">
        <v>46</v>
      </c>
      <c r="B40" s="43">
        <v>0</v>
      </c>
      <c r="C40" s="43">
        <v>0</v>
      </c>
      <c r="D40" s="43">
        <v>0</v>
      </c>
      <c r="E40" s="43">
        <v>0</v>
      </c>
      <c r="F40" s="43">
        <v>0</v>
      </c>
      <c r="G40" s="43">
        <v>0</v>
      </c>
      <c r="H40" s="43">
        <v>0</v>
      </c>
      <c r="I40" s="43">
        <v>0</v>
      </c>
      <c r="J40" s="43">
        <v>0</v>
      </c>
      <c r="K40" s="43">
        <v>0</v>
      </c>
      <c r="L40" s="43">
        <v>0</v>
      </c>
      <c r="M40" s="39">
        <v>0</v>
      </c>
      <c r="N40" s="24">
        <v>0</v>
      </c>
    </row>
    <row r="41" spans="1:14" x14ac:dyDescent="0.25">
      <c r="A41" s="41" t="s">
        <v>27</v>
      </c>
      <c r="B41" s="43">
        <v>0</v>
      </c>
      <c r="C41" s="43">
        <v>0</v>
      </c>
      <c r="D41" s="43">
        <v>0</v>
      </c>
      <c r="E41" s="43">
        <v>0</v>
      </c>
      <c r="F41" s="43">
        <v>0</v>
      </c>
      <c r="G41" s="43">
        <v>0</v>
      </c>
      <c r="H41" s="43">
        <v>0</v>
      </c>
      <c r="I41" s="43">
        <v>0</v>
      </c>
      <c r="J41" s="43">
        <v>0</v>
      </c>
      <c r="K41" s="43">
        <v>0</v>
      </c>
      <c r="L41" s="43">
        <v>0</v>
      </c>
      <c r="M41" s="39">
        <v>0</v>
      </c>
      <c r="N41" s="24">
        <v>0</v>
      </c>
    </row>
    <row r="42" spans="1:14" x14ac:dyDescent="0.25">
      <c r="A42" s="41" t="s">
        <v>47</v>
      </c>
      <c r="B42" s="43">
        <v>0</v>
      </c>
      <c r="C42" s="43">
        <v>0</v>
      </c>
      <c r="D42" s="43">
        <v>0</v>
      </c>
      <c r="E42" s="43">
        <v>0</v>
      </c>
      <c r="F42" s="43">
        <v>0</v>
      </c>
      <c r="G42" s="43">
        <v>0</v>
      </c>
      <c r="H42" s="43">
        <v>0</v>
      </c>
      <c r="I42" s="43">
        <v>0</v>
      </c>
      <c r="J42" s="43">
        <v>0</v>
      </c>
      <c r="K42" s="43">
        <v>0</v>
      </c>
      <c r="L42" s="43">
        <v>0</v>
      </c>
      <c r="M42" s="39">
        <v>0</v>
      </c>
      <c r="N42" s="24">
        <v>0</v>
      </c>
    </row>
    <row r="43" spans="1:14" x14ac:dyDescent="0.25">
      <c r="A43" s="45" t="s">
        <v>116</v>
      </c>
      <c r="B43" s="44">
        <v>0</v>
      </c>
      <c r="C43" s="44">
        <v>0</v>
      </c>
      <c r="D43" s="44">
        <v>0</v>
      </c>
      <c r="E43" s="44">
        <v>0</v>
      </c>
      <c r="F43" s="44">
        <v>0</v>
      </c>
      <c r="G43" s="44">
        <v>0</v>
      </c>
      <c r="H43" s="44">
        <v>0</v>
      </c>
      <c r="I43" s="44">
        <v>0</v>
      </c>
      <c r="J43" s="44">
        <v>0</v>
      </c>
      <c r="K43" s="44">
        <v>0</v>
      </c>
      <c r="L43" s="44">
        <v>0</v>
      </c>
      <c r="M43" s="39">
        <v>0</v>
      </c>
      <c r="N43" s="24">
        <v>0</v>
      </c>
    </row>
    <row r="44" spans="1:14" x14ac:dyDescent="0.25">
      <c r="A44" s="41" t="s">
        <v>49</v>
      </c>
      <c r="B44" s="43">
        <v>0</v>
      </c>
      <c r="C44" s="43">
        <v>0</v>
      </c>
      <c r="D44" s="43">
        <v>0</v>
      </c>
      <c r="E44" s="43">
        <v>0</v>
      </c>
      <c r="F44" s="43">
        <v>0</v>
      </c>
      <c r="G44" s="43">
        <v>0</v>
      </c>
      <c r="H44" s="43">
        <v>0</v>
      </c>
      <c r="I44" s="43">
        <v>0</v>
      </c>
      <c r="J44" s="43">
        <v>0</v>
      </c>
      <c r="K44" s="43">
        <v>0</v>
      </c>
      <c r="L44" s="43">
        <v>0</v>
      </c>
      <c r="M44" s="39">
        <v>0</v>
      </c>
      <c r="N44" s="24">
        <v>0</v>
      </c>
    </row>
    <row r="45" spans="1:14" x14ac:dyDescent="0.25">
      <c r="A45" s="41" t="s">
        <v>50</v>
      </c>
      <c r="B45" s="43">
        <v>0</v>
      </c>
      <c r="C45" s="43">
        <v>0</v>
      </c>
      <c r="D45" s="43">
        <v>0</v>
      </c>
      <c r="E45" s="43">
        <v>0</v>
      </c>
      <c r="F45" s="43">
        <v>0</v>
      </c>
      <c r="G45" s="43">
        <v>0</v>
      </c>
      <c r="H45" s="43">
        <v>0</v>
      </c>
      <c r="I45" s="43">
        <v>0</v>
      </c>
      <c r="J45" s="43">
        <v>0</v>
      </c>
      <c r="K45" s="43">
        <v>0</v>
      </c>
      <c r="L45" s="43">
        <v>0</v>
      </c>
      <c r="M45" s="39">
        <v>0</v>
      </c>
      <c r="N45" s="24">
        <v>0</v>
      </c>
    </row>
    <row r="46" spans="1:14" x14ac:dyDescent="0.25">
      <c r="A46" s="41" t="s">
        <v>51</v>
      </c>
      <c r="B46" s="43">
        <v>0</v>
      </c>
      <c r="C46" s="43">
        <v>0</v>
      </c>
      <c r="D46" s="43">
        <v>0</v>
      </c>
      <c r="E46" s="43">
        <v>0</v>
      </c>
      <c r="F46" s="43">
        <v>0</v>
      </c>
      <c r="G46" s="43">
        <v>0</v>
      </c>
      <c r="H46" s="43">
        <v>0</v>
      </c>
      <c r="I46" s="43">
        <v>0</v>
      </c>
      <c r="J46" s="43">
        <v>0</v>
      </c>
      <c r="K46" s="43">
        <v>0</v>
      </c>
      <c r="L46" s="43">
        <v>0</v>
      </c>
      <c r="M46" s="39">
        <v>0</v>
      </c>
      <c r="N46" s="24">
        <v>0</v>
      </c>
    </row>
    <row r="47" spans="1:14" ht="25.5" x14ac:dyDescent="0.25">
      <c r="A47" s="41" t="s">
        <v>52</v>
      </c>
      <c r="B47" s="43">
        <v>0</v>
      </c>
      <c r="C47" s="43">
        <v>0</v>
      </c>
      <c r="D47" s="43">
        <v>0</v>
      </c>
      <c r="E47" s="43">
        <v>0</v>
      </c>
      <c r="F47" s="43">
        <v>0</v>
      </c>
      <c r="G47" s="43">
        <v>0</v>
      </c>
      <c r="H47" s="43">
        <v>0</v>
      </c>
      <c r="I47" s="43">
        <v>0</v>
      </c>
      <c r="J47" s="43">
        <v>0</v>
      </c>
      <c r="K47" s="43">
        <v>0</v>
      </c>
      <c r="L47" s="43">
        <v>0</v>
      </c>
      <c r="M47" s="39">
        <v>0</v>
      </c>
      <c r="N47" s="24">
        <v>0</v>
      </c>
    </row>
    <row r="48" spans="1:14" ht="25.5" x14ac:dyDescent="0.25">
      <c r="A48" s="41" t="s">
        <v>53</v>
      </c>
      <c r="B48" s="43">
        <v>0</v>
      </c>
      <c r="C48" s="43">
        <v>0</v>
      </c>
      <c r="D48" s="43">
        <v>0</v>
      </c>
      <c r="E48" s="43">
        <v>0</v>
      </c>
      <c r="F48" s="43">
        <v>0</v>
      </c>
      <c r="G48" s="43">
        <v>0</v>
      </c>
      <c r="H48" s="43">
        <v>0</v>
      </c>
      <c r="I48" s="43">
        <v>0</v>
      </c>
      <c r="J48" s="43">
        <v>0</v>
      </c>
      <c r="K48" s="43">
        <v>0</v>
      </c>
      <c r="L48" s="43">
        <v>0</v>
      </c>
      <c r="M48" s="39">
        <v>0</v>
      </c>
      <c r="N48" s="24">
        <v>0</v>
      </c>
    </row>
    <row r="49" spans="1:14" x14ac:dyDescent="0.25">
      <c r="A49" s="41" t="s">
        <v>54</v>
      </c>
      <c r="B49" s="43">
        <v>0</v>
      </c>
      <c r="C49" s="43">
        <v>0</v>
      </c>
      <c r="D49" s="43">
        <v>0</v>
      </c>
      <c r="E49" s="43">
        <v>0</v>
      </c>
      <c r="F49" s="43">
        <v>0</v>
      </c>
      <c r="G49" s="43">
        <v>0</v>
      </c>
      <c r="H49" s="43">
        <v>0</v>
      </c>
      <c r="I49" s="43">
        <v>0</v>
      </c>
      <c r="J49" s="43">
        <v>0</v>
      </c>
      <c r="K49" s="43">
        <v>0</v>
      </c>
      <c r="L49" s="43">
        <v>0</v>
      </c>
      <c r="M49" s="39">
        <v>0</v>
      </c>
      <c r="N49" s="24">
        <v>0</v>
      </c>
    </row>
    <row r="50" spans="1:14" x14ac:dyDescent="0.25">
      <c r="A50" s="41" t="s">
        <v>55</v>
      </c>
      <c r="B50" s="43">
        <v>0</v>
      </c>
      <c r="C50" s="43">
        <v>0</v>
      </c>
      <c r="D50" s="43">
        <v>0</v>
      </c>
      <c r="E50" s="43">
        <v>0</v>
      </c>
      <c r="F50" s="43">
        <v>0</v>
      </c>
      <c r="G50" s="43">
        <v>0</v>
      </c>
      <c r="H50" s="43">
        <v>0</v>
      </c>
      <c r="I50" s="43">
        <v>0</v>
      </c>
      <c r="J50" s="43">
        <v>0</v>
      </c>
      <c r="K50" s="43">
        <v>0</v>
      </c>
      <c r="L50" s="43">
        <v>0</v>
      </c>
      <c r="M50" s="39">
        <v>0</v>
      </c>
      <c r="N50" s="24">
        <v>0</v>
      </c>
    </row>
    <row r="51" spans="1:14" x14ac:dyDescent="0.25">
      <c r="A51" s="40" t="s">
        <v>28</v>
      </c>
      <c r="B51" s="44">
        <v>0</v>
      </c>
      <c r="C51" s="44">
        <v>0</v>
      </c>
      <c r="D51" s="44">
        <f>D52+D56</f>
        <v>91931.63</v>
      </c>
      <c r="E51" s="44">
        <v>0</v>
      </c>
      <c r="F51" s="44">
        <f>F52</f>
        <v>17655.16</v>
      </c>
      <c r="G51" s="44">
        <f>G52+G56</f>
        <v>83069.72</v>
      </c>
      <c r="H51" s="44">
        <v>0</v>
      </c>
      <c r="I51" s="44">
        <f>I52+I56</f>
        <v>16596.75</v>
      </c>
      <c r="J51" s="44">
        <f>J52</f>
        <v>151955.92000000001</v>
      </c>
      <c r="K51" s="44">
        <f>K52+K56</f>
        <v>930833.15</v>
      </c>
      <c r="L51" s="44">
        <f>L56</f>
        <v>33000.06</v>
      </c>
      <c r="M51" s="39">
        <f>0+D51+F51+G51+I51+J51+K51+L51</f>
        <v>1325042.3900000001</v>
      </c>
      <c r="N51" s="24">
        <v>1.1100000000000001</v>
      </c>
    </row>
    <row r="52" spans="1:14" x14ac:dyDescent="0.25">
      <c r="A52" s="41" t="s">
        <v>29</v>
      </c>
      <c r="B52" s="43">
        <v>0</v>
      </c>
      <c r="C52" s="43">
        <v>0</v>
      </c>
      <c r="D52" s="43">
        <v>53233.53</v>
      </c>
      <c r="E52" s="43">
        <v>0</v>
      </c>
      <c r="F52" s="43">
        <v>17655.16</v>
      </c>
      <c r="G52" s="43">
        <v>39995</v>
      </c>
      <c r="H52" s="43">
        <v>0</v>
      </c>
      <c r="I52" s="43">
        <v>13749.99</v>
      </c>
      <c r="J52" s="43">
        <v>151955.92000000001</v>
      </c>
      <c r="K52" s="43">
        <v>908633.15</v>
      </c>
      <c r="L52" s="43">
        <v>0</v>
      </c>
      <c r="M52" s="39">
        <f>0+D52+F52+G52+I52+J52+K52</f>
        <v>1185222.75</v>
      </c>
      <c r="N52" s="24">
        <v>8.52</v>
      </c>
    </row>
    <row r="53" spans="1:14" x14ac:dyDescent="0.25">
      <c r="A53" s="41" t="s">
        <v>30</v>
      </c>
      <c r="B53" s="43">
        <v>0</v>
      </c>
      <c r="C53" s="43">
        <v>0</v>
      </c>
      <c r="D53" s="43">
        <v>0</v>
      </c>
      <c r="E53" s="43">
        <v>0</v>
      </c>
      <c r="F53" s="43">
        <v>0</v>
      </c>
      <c r="G53" s="43">
        <v>0</v>
      </c>
      <c r="H53" s="43"/>
      <c r="I53" s="43"/>
      <c r="J53" s="43"/>
      <c r="K53" s="43"/>
      <c r="L53" s="43">
        <v>0</v>
      </c>
      <c r="M53" s="39">
        <f t="shared" ref="M53:M55" si="3">0+D53+F53+G53+I53+J53</f>
        <v>0</v>
      </c>
      <c r="N53" s="24">
        <v>0</v>
      </c>
    </row>
    <row r="54" spans="1:14" x14ac:dyDescent="0.25">
      <c r="A54" s="41" t="s">
        <v>31</v>
      </c>
      <c r="B54" s="43">
        <v>0</v>
      </c>
      <c r="C54" s="43">
        <v>0</v>
      </c>
      <c r="D54" s="43"/>
      <c r="E54" s="43">
        <v>0</v>
      </c>
      <c r="F54" s="43">
        <v>0</v>
      </c>
      <c r="G54" s="43">
        <v>0</v>
      </c>
      <c r="H54" s="43">
        <v>0</v>
      </c>
      <c r="I54" s="43">
        <v>0</v>
      </c>
      <c r="J54" s="43">
        <v>0</v>
      </c>
      <c r="K54" s="43">
        <v>0</v>
      </c>
      <c r="L54" s="43">
        <v>0</v>
      </c>
      <c r="M54" s="39">
        <f t="shared" si="3"/>
        <v>0</v>
      </c>
      <c r="N54" s="24">
        <v>0</v>
      </c>
    </row>
    <row r="55" spans="1:14" x14ac:dyDescent="0.25">
      <c r="A55" s="41" t="s">
        <v>32</v>
      </c>
      <c r="B55" s="43">
        <v>0</v>
      </c>
      <c r="C55" s="43">
        <v>0</v>
      </c>
      <c r="D55" s="43">
        <v>0</v>
      </c>
      <c r="E55" s="43">
        <v>0</v>
      </c>
      <c r="F55" s="43">
        <v>0</v>
      </c>
      <c r="G55" s="43">
        <v>0</v>
      </c>
      <c r="H55" s="43">
        <v>0</v>
      </c>
      <c r="I55" s="43">
        <v>0</v>
      </c>
      <c r="J55" s="43">
        <v>0</v>
      </c>
      <c r="K55" s="43">
        <v>0</v>
      </c>
      <c r="L55" s="43">
        <v>0</v>
      </c>
      <c r="M55" s="39">
        <f t="shared" si="3"/>
        <v>0</v>
      </c>
      <c r="N55" s="24">
        <v>0</v>
      </c>
    </row>
    <row r="56" spans="1:14" x14ac:dyDescent="0.25">
      <c r="A56" s="41" t="s">
        <v>33</v>
      </c>
      <c r="B56" s="43">
        <v>0</v>
      </c>
      <c r="C56" s="43">
        <v>0</v>
      </c>
      <c r="D56" s="43">
        <v>38698.1</v>
      </c>
      <c r="E56" s="43">
        <v>0</v>
      </c>
      <c r="F56" s="43">
        <v>0</v>
      </c>
      <c r="G56" s="43">
        <v>43074.720000000001</v>
      </c>
      <c r="H56" s="43">
        <v>0</v>
      </c>
      <c r="I56" s="43">
        <v>2846.76</v>
      </c>
      <c r="J56" s="43">
        <v>0</v>
      </c>
      <c r="K56" s="43">
        <v>22200</v>
      </c>
      <c r="L56" s="43">
        <v>33000.06</v>
      </c>
      <c r="M56" s="39">
        <f>0+D56+F56+G56+I56+J56+K56+L56</f>
        <v>139819.64000000001</v>
      </c>
      <c r="N56" s="24">
        <v>100</v>
      </c>
    </row>
    <row r="57" spans="1:14" x14ac:dyDescent="0.25">
      <c r="A57" s="41" t="s">
        <v>56</v>
      </c>
      <c r="B57" s="43">
        <v>0</v>
      </c>
      <c r="C57" s="43">
        <v>0</v>
      </c>
      <c r="D57" s="43"/>
      <c r="E57" s="43">
        <v>0</v>
      </c>
      <c r="F57" s="43">
        <v>0</v>
      </c>
      <c r="G57" s="43"/>
      <c r="H57" s="43">
        <v>0</v>
      </c>
      <c r="I57" s="43"/>
      <c r="J57" s="43">
        <v>0</v>
      </c>
      <c r="K57" s="43">
        <v>0</v>
      </c>
      <c r="L57" s="43">
        <v>0</v>
      </c>
      <c r="M57" s="39">
        <v>0</v>
      </c>
      <c r="N57" s="24">
        <v>0</v>
      </c>
    </row>
    <row r="58" spans="1:14" x14ac:dyDescent="0.25">
      <c r="A58" s="41" t="s">
        <v>57</v>
      </c>
      <c r="B58" s="43">
        <v>0</v>
      </c>
      <c r="C58" s="43">
        <v>0</v>
      </c>
      <c r="D58" s="43">
        <v>0</v>
      </c>
      <c r="E58" s="43">
        <v>0</v>
      </c>
      <c r="F58" s="43">
        <v>0</v>
      </c>
      <c r="G58" s="43">
        <v>0</v>
      </c>
      <c r="H58" s="43">
        <v>0</v>
      </c>
      <c r="I58" s="43">
        <v>0</v>
      </c>
      <c r="J58" s="43">
        <v>0</v>
      </c>
      <c r="K58" s="43">
        <v>0</v>
      </c>
      <c r="L58" s="43">
        <v>0</v>
      </c>
      <c r="M58" s="39">
        <v>0</v>
      </c>
      <c r="N58" s="24">
        <v>0</v>
      </c>
    </row>
    <row r="59" spans="1:14" x14ac:dyDescent="0.25">
      <c r="A59" s="41" t="s">
        <v>34</v>
      </c>
      <c r="B59" s="43">
        <v>0</v>
      </c>
      <c r="C59" s="43">
        <v>0</v>
      </c>
      <c r="D59" s="43">
        <v>0</v>
      </c>
      <c r="E59" s="43">
        <v>0</v>
      </c>
      <c r="F59" s="43">
        <v>0</v>
      </c>
      <c r="G59" s="43">
        <v>0</v>
      </c>
      <c r="H59" s="43">
        <v>0</v>
      </c>
      <c r="I59" s="43">
        <v>0</v>
      </c>
      <c r="J59" s="43">
        <v>0</v>
      </c>
      <c r="K59" s="43">
        <v>0</v>
      </c>
      <c r="L59" s="43">
        <v>0</v>
      </c>
      <c r="M59" s="39">
        <v>0</v>
      </c>
      <c r="N59" s="24">
        <v>0</v>
      </c>
    </row>
    <row r="60" spans="1:14" ht="27.75" customHeight="1" x14ac:dyDescent="0.25">
      <c r="A60" s="41" t="s">
        <v>58</v>
      </c>
      <c r="B60" s="43">
        <v>0</v>
      </c>
      <c r="C60" s="43">
        <v>0</v>
      </c>
      <c r="D60" s="43">
        <v>0</v>
      </c>
      <c r="E60" s="43">
        <v>0</v>
      </c>
      <c r="F60" s="43">
        <v>0</v>
      </c>
      <c r="G60" s="43">
        <v>0</v>
      </c>
      <c r="H60" s="43">
        <v>0</v>
      </c>
      <c r="I60" s="43">
        <v>0</v>
      </c>
      <c r="J60" s="43">
        <v>0</v>
      </c>
      <c r="K60" s="43">
        <v>0</v>
      </c>
      <c r="L60" s="43">
        <v>0</v>
      </c>
      <c r="M60" s="39">
        <v>0</v>
      </c>
      <c r="N60" s="24">
        <v>0</v>
      </c>
    </row>
    <row r="61" spans="1:14" x14ac:dyDescent="0.25">
      <c r="A61" s="40" t="s">
        <v>59</v>
      </c>
      <c r="B61" s="44">
        <v>0</v>
      </c>
      <c r="C61" s="44">
        <v>0</v>
      </c>
      <c r="D61" s="44">
        <v>0</v>
      </c>
      <c r="E61" s="44">
        <v>0</v>
      </c>
      <c r="F61" s="44">
        <v>0</v>
      </c>
      <c r="G61" s="44">
        <v>0</v>
      </c>
      <c r="H61" s="44">
        <v>0</v>
      </c>
      <c r="I61" s="44">
        <v>0</v>
      </c>
      <c r="J61" s="44">
        <v>0</v>
      </c>
      <c r="K61" s="44">
        <v>0</v>
      </c>
      <c r="L61" s="44">
        <v>0</v>
      </c>
      <c r="M61" s="39">
        <v>0</v>
      </c>
      <c r="N61" s="24">
        <v>0</v>
      </c>
    </row>
    <row r="62" spans="1:14" x14ac:dyDescent="0.25">
      <c r="A62" s="41" t="s">
        <v>60</v>
      </c>
      <c r="B62" s="43">
        <v>0</v>
      </c>
      <c r="C62" s="43">
        <v>0</v>
      </c>
      <c r="D62" s="43">
        <v>0</v>
      </c>
      <c r="E62" s="43">
        <v>0</v>
      </c>
      <c r="F62" s="43">
        <v>0</v>
      </c>
      <c r="G62" s="43">
        <v>0</v>
      </c>
      <c r="H62" s="43">
        <v>0</v>
      </c>
      <c r="I62" s="43">
        <v>0</v>
      </c>
      <c r="J62" s="43">
        <v>0</v>
      </c>
      <c r="K62" s="43">
        <v>0</v>
      </c>
      <c r="L62" s="43">
        <v>0</v>
      </c>
      <c r="M62" s="39">
        <v>0</v>
      </c>
      <c r="N62" s="24">
        <v>0</v>
      </c>
    </row>
    <row r="63" spans="1:14" x14ac:dyDescent="0.25">
      <c r="A63" s="41" t="s">
        <v>61</v>
      </c>
      <c r="B63" s="43">
        <v>0</v>
      </c>
      <c r="C63" s="43">
        <v>0</v>
      </c>
      <c r="D63" s="43">
        <v>0</v>
      </c>
      <c r="E63" s="43">
        <v>0</v>
      </c>
      <c r="F63" s="43">
        <v>0</v>
      </c>
      <c r="G63" s="43">
        <v>0</v>
      </c>
      <c r="H63" s="43">
        <v>0</v>
      </c>
      <c r="I63" s="43">
        <v>0</v>
      </c>
      <c r="J63" s="43">
        <v>0</v>
      </c>
      <c r="K63" s="43">
        <v>0</v>
      </c>
      <c r="L63" s="43">
        <v>0</v>
      </c>
      <c r="M63" s="39">
        <v>0</v>
      </c>
      <c r="N63" s="24">
        <v>0</v>
      </c>
    </row>
    <row r="64" spans="1:14" x14ac:dyDescent="0.25">
      <c r="A64" s="41" t="s">
        <v>62</v>
      </c>
      <c r="B64" s="43">
        <v>0</v>
      </c>
      <c r="C64" s="43">
        <v>0</v>
      </c>
      <c r="D64" s="43">
        <v>0</v>
      </c>
      <c r="E64" s="43">
        <v>0</v>
      </c>
      <c r="F64" s="43">
        <v>0</v>
      </c>
      <c r="G64" s="43">
        <v>0</v>
      </c>
      <c r="H64" s="43">
        <v>0</v>
      </c>
      <c r="I64" s="43">
        <v>0</v>
      </c>
      <c r="J64" s="43">
        <v>0</v>
      </c>
      <c r="K64" s="43">
        <v>0</v>
      </c>
      <c r="L64" s="43">
        <v>0</v>
      </c>
      <c r="M64" s="39">
        <v>0</v>
      </c>
      <c r="N64" s="24">
        <v>0</v>
      </c>
    </row>
    <row r="65" spans="1:16" ht="25.5" x14ac:dyDescent="0.25">
      <c r="A65" s="41" t="s">
        <v>63</v>
      </c>
      <c r="B65" s="43">
        <v>0</v>
      </c>
      <c r="C65" s="43">
        <v>0</v>
      </c>
      <c r="D65" s="43">
        <v>0</v>
      </c>
      <c r="E65" s="43">
        <v>0</v>
      </c>
      <c r="F65" s="43">
        <v>0</v>
      </c>
      <c r="G65" s="43">
        <v>0</v>
      </c>
      <c r="H65" s="43">
        <v>0</v>
      </c>
      <c r="I65" s="43">
        <v>0</v>
      </c>
      <c r="J65" s="43">
        <v>0</v>
      </c>
      <c r="K65" s="43">
        <v>0</v>
      </c>
      <c r="L65" s="43">
        <v>0</v>
      </c>
      <c r="M65" s="39">
        <v>0</v>
      </c>
      <c r="N65" s="24">
        <v>0</v>
      </c>
    </row>
    <row r="66" spans="1:16" x14ac:dyDescent="0.25">
      <c r="A66" s="40" t="s">
        <v>64</v>
      </c>
      <c r="B66" s="44">
        <v>0</v>
      </c>
      <c r="C66" s="44">
        <v>0</v>
      </c>
      <c r="D66" s="44">
        <v>0</v>
      </c>
      <c r="E66" s="44">
        <v>0</v>
      </c>
      <c r="F66" s="44">
        <v>0</v>
      </c>
      <c r="G66" s="44">
        <v>0</v>
      </c>
      <c r="H66" s="44">
        <v>0</v>
      </c>
      <c r="I66" s="44">
        <v>0</v>
      </c>
      <c r="J66" s="44">
        <v>0</v>
      </c>
      <c r="K66" s="44">
        <v>0</v>
      </c>
      <c r="L66" s="44">
        <v>0</v>
      </c>
      <c r="M66" s="39">
        <v>0</v>
      </c>
      <c r="N66" s="24">
        <v>0</v>
      </c>
    </row>
    <row r="67" spans="1:16" x14ac:dyDescent="0.25">
      <c r="A67" s="41" t="s">
        <v>65</v>
      </c>
      <c r="B67" s="43">
        <v>0</v>
      </c>
      <c r="C67" s="43">
        <v>0</v>
      </c>
      <c r="D67" s="43">
        <v>0</v>
      </c>
      <c r="E67" s="43">
        <v>0</v>
      </c>
      <c r="F67" s="43">
        <v>0</v>
      </c>
      <c r="G67" s="43">
        <v>0</v>
      </c>
      <c r="H67" s="43">
        <v>0</v>
      </c>
      <c r="I67" s="43">
        <v>0</v>
      </c>
      <c r="J67" s="43">
        <v>0</v>
      </c>
      <c r="K67" s="43">
        <v>0</v>
      </c>
      <c r="L67" s="43">
        <v>0</v>
      </c>
      <c r="M67" s="39">
        <v>0</v>
      </c>
      <c r="N67" s="24">
        <v>0</v>
      </c>
    </row>
    <row r="68" spans="1:16" x14ac:dyDescent="0.25">
      <c r="A68" s="41" t="s">
        <v>66</v>
      </c>
      <c r="B68" s="43">
        <v>0</v>
      </c>
      <c r="C68" s="43">
        <v>0</v>
      </c>
      <c r="D68" s="43">
        <v>0</v>
      </c>
      <c r="E68" s="43">
        <v>0</v>
      </c>
      <c r="F68" s="43">
        <v>0</v>
      </c>
      <c r="G68" s="43">
        <v>0</v>
      </c>
      <c r="H68" s="43">
        <v>0</v>
      </c>
      <c r="I68" s="43">
        <v>0</v>
      </c>
      <c r="J68" s="43">
        <v>0</v>
      </c>
      <c r="K68" s="43">
        <v>0</v>
      </c>
      <c r="L68" s="43">
        <v>0</v>
      </c>
      <c r="M68" s="39">
        <v>0</v>
      </c>
      <c r="N68" s="24">
        <v>0</v>
      </c>
    </row>
    <row r="69" spans="1:16" x14ac:dyDescent="0.25">
      <c r="A69" s="40" t="s">
        <v>67</v>
      </c>
      <c r="B69" s="44">
        <v>0</v>
      </c>
      <c r="C69" s="44">
        <v>0</v>
      </c>
      <c r="D69" s="44">
        <v>0</v>
      </c>
      <c r="E69" s="44">
        <v>0</v>
      </c>
      <c r="F69" s="44">
        <v>0</v>
      </c>
      <c r="G69" s="44">
        <v>0</v>
      </c>
      <c r="H69" s="44">
        <v>0</v>
      </c>
      <c r="I69" s="44">
        <v>0</v>
      </c>
      <c r="J69" s="44">
        <v>0</v>
      </c>
      <c r="K69" s="44">
        <v>0</v>
      </c>
      <c r="L69" s="44">
        <v>0</v>
      </c>
      <c r="M69" s="39">
        <v>0</v>
      </c>
      <c r="N69" s="24">
        <v>0</v>
      </c>
    </row>
    <row r="70" spans="1:16" x14ac:dyDescent="0.25">
      <c r="A70" s="41" t="s">
        <v>68</v>
      </c>
      <c r="B70" s="43">
        <v>0</v>
      </c>
      <c r="C70" s="43">
        <v>0</v>
      </c>
      <c r="D70" s="43">
        <v>0</v>
      </c>
      <c r="E70" s="43">
        <v>0</v>
      </c>
      <c r="F70" s="43">
        <v>0</v>
      </c>
      <c r="G70" s="43">
        <v>0</v>
      </c>
      <c r="H70" s="43">
        <v>0</v>
      </c>
      <c r="I70" s="43">
        <v>0</v>
      </c>
      <c r="J70" s="43">
        <v>0</v>
      </c>
      <c r="K70" s="43">
        <v>0</v>
      </c>
      <c r="L70" s="43">
        <v>0</v>
      </c>
      <c r="M70" s="39">
        <v>0</v>
      </c>
      <c r="N70" s="24">
        <v>0</v>
      </c>
    </row>
    <row r="71" spans="1:16" x14ac:dyDescent="0.25">
      <c r="A71" s="41" t="s">
        <v>69</v>
      </c>
      <c r="B71" s="43">
        <v>0</v>
      </c>
      <c r="C71" s="43">
        <v>0</v>
      </c>
      <c r="D71" s="43">
        <v>0</v>
      </c>
      <c r="E71" s="43">
        <v>0</v>
      </c>
      <c r="F71" s="43">
        <v>0</v>
      </c>
      <c r="G71" s="43">
        <v>0</v>
      </c>
      <c r="H71" s="43">
        <v>0</v>
      </c>
      <c r="I71" s="43">
        <v>0</v>
      </c>
      <c r="J71" s="43">
        <v>0</v>
      </c>
      <c r="K71" s="43">
        <v>0</v>
      </c>
      <c r="L71" s="43">
        <v>0</v>
      </c>
      <c r="M71" s="39">
        <v>0</v>
      </c>
      <c r="N71" s="24">
        <v>0</v>
      </c>
    </row>
    <row r="72" spans="1:16" ht="25.5" x14ac:dyDescent="0.25">
      <c r="A72" s="41" t="s">
        <v>70</v>
      </c>
      <c r="B72" s="43">
        <v>0</v>
      </c>
      <c r="C72" s="43">
        <v>0</v>
      </c>
      <c r="D72" s="43">
        <v>0</v>
      </c>
      <c r="E72" s="43">
        <v>0</v>
      </c>
      <c r="F72" s="43">
        <v>0</v>
      </c>
      <c r="G72" s="43">
        <v>0</v>
      </c>
      <c r="H72" s="43">
        <v>0</v>
      </c>
      <c r="I72" s="43">
        <v>0</v>
      </c>
      <c r="J72" s="43">
        <v>0</v>
      </c>
      <c r="K72" s="43">
        <v>0</v>
      </c>
      <c r="L72" s="43">
        <v>0</v>
      </c>
      <c r="M72" s="39">
        <v>0</v>
      </c>
      <c r="N72" s="24">
        <v>0</v>
      </c>
      <c r="O72" s="22"/>
    </row>
    <row r="73" spans="1:16" x14ac:dyDescent="0.25">
      <c r="A73" s="37" t="s">
        <v>71</v>
      </c>
      <c r="B73" s="43">
        <v>0</v>
      </c>
      <c r="C73" s="43">
        <v>0</v>
      </c>
      <c r="D73" s="43">
        <v>0</v>
      </c>
      <c r="E73" s="43">
        <v>0</v>
      </c>
      <c r="F73" s="43">
        <v>0</v>
      </c>
      <c r="G73" s="43">
        <v>0</v>
      </c>
      <c r="H73" s="43">
        <v>0</v>
      </c>
      <c r="I73" s="43">
        <v>0</v>
      </c>
      <c r="J73" s="43">
        <v>0</v>
      </c>
      <c r="K73" s="43">
        <v>0</v>
      </c>
      <c r="L73" s="43">
        <v>0</v>
      </c>
      <c r="M73" s="39">
        <v>0</v>
      </c>
      <c r="N73" s="24">
        <v>0</v>
      </c>
    </row>
    <row r="74" spans="1:16" x14ac:dyDescent="0.25">
      <c r="A74" s="40" t="s">
        <v>72</v>
      </c>
      <c r="B74" s="44">
        <v>0</v>
      </c>
      <c r="C74" s="44">
        <v>0</v>
      </c>
      <c r="D74" s="44">
        <v>0</v>
      </c>
      <c r="E74" s="44">
        <v>0</v>
      </c>
      <c r="F74" s="44">
        <v>0</v>
      </c>
      <c r="G74" s="44">
        <v>0</v>
      </c>
      <c r="H74" s="44">
        <v>0</v>
      </c>
      <c r="I74" s="44">
        <v>0</v>
      </c>
      <c r="J74" s="44">
        <v>0</v>
      </c>
      <c r="K74" s="44">
        <v>0</v>
      </c>
      <c r="L74" s="44">
        <v>0</v>
      </c>
      <c r="M74" s="39">
        <v>0</v>
      </c>
      <c r="N74" s="24">
        <v>0</v>
      </c>
    </row>
    <row r="75" spans="1:16" x14ac:dyDescent="0.25">
      <c r="A75" s="41" t="s">
        <v>73</v>
      </c>
      <c r="B75" s="43">
        <v>0</v>
      </c>
      <c r="C75" s="43">
        <v>0</v>
      </c>
      <c r="D75" s="43">
        <v>0</v>
      </c>
      <c r="E75" s="43">
        <v>0</v>
      </c>
      <c r="F75" s="43">
        <v>0</v>
      </c>
      <c r="G75" s="43">
        <v>0</v>
      </c>
      <c r="H75" s="43">
        <v>0</v>
      </c>
      <c r="I75" s="43">
        <v>0</v>
      </c>
      <c r="J75" s="43">
        <v>0</v>
      </c>
      <c r="K75" s="43">
        <v>0</v>
      </c>
      <c r="L75" s="43">
        <v>0</v>
      </c>
      <c r="M75" s="39">
        <v>0</v>
      </c>
      <c r="N75" s="24">
        <v>0</v>
      </c>
    </row>
    <row r="76" spans="1:16" ht="22.5" customHeight="1" x14ac:dyDescent="0.25">
      <c r="A76" s="41" t="s">
        <v>74</v>
      </c>
      <c r="B76" s="43">
        <v>0</v>
      </c>
      <c r="C76" s="43">
        <v>0</v>
      </c>
      <c r="D76" s="43">
        <v>0</v>
      </c>
      <c r="E76" s="43">
        <v>0</v>
      </c>
      <c r="F76" s="43">
        <v>0</v>
      </c>
      <c r="G76" s="43">
        <v>0</v>
      </c>
      <c r="H76" s="43">
        <v>0</v>
      </c>
      <c r="I76" s="43">
        <v>0</v>
      </c>
      <c r="J76" s="43">
        <v>0</v>
      </c>
      <c r="K76" s="43">
        <v>0</v>
      </c>
      <c r="L76" s="43">
        <v>0</v>
      </c>
      <c r="M76" s="39">
        <v>0</v>
      </c>
      <c r="N76" s="24">
        <v>0</v>
      </c>
      <c r="O76" s="27"/>
    </row>
    <row r="77" spans="1:16" x14ac:dyDescent="0.25">
      <c r="A77" s="40" t="s">
        <v>75</v>
      </c>
      <c r="B77" s="44">
        <v>0</v>
      </c>
      <c r="C77" s="44">
        <v>0</v>
      </c>
      <c r="D77" s="44">
        <v>0</v>
      </c>
      <c r="E77" s="44">
        <v>0</v>
      </c>
      <c r="F77" s="44">
        <v>0</v>
      </c>
      <c r="G77" s="44">
        <v>0</v>
      </c>
      <c r="H77" s="44">
        <v>0</v>
      </c>
      <c r="I77" s="44">
        <v>0</v>
      </c>
      <c r="J77" s="44">
        <v>0</v>
      </c>
      <c r="K77" s="44">
        <v>0</v>
      </c>
      <c r="L77" s="44">
        <v>0</v>
      </c>
      <c r="M77" s="39">
        <v>0</v>
      </c>
      <c r="N77" s="24">
        <v>0</v>
      </c>
    </row>
    <row r="78" spans="1:16" s="22" customFormat="1" x14ac:dyDescent="0.25">
      <c r="A78" s="41" t="s">
        <v>76</v>
      </c>
      <c r="B78" s="43">
        <v>0</v>
      </c>
      <c r="C78" s="43">
        <v>0</v>
      </c>
      <c r="D78" s="43">
        <v>0</v>
      </c>
      <c r="E78" s="43">
        <v>0</v>
      </c>
      <c r="F78" s="43">
        <v>0</v>
      </c>
      <c r="G78" s="43">
        <v>0</v>
      </c>
      <c r="H78" s="43">
        <v>0</v>
      </c>
      <c r="I78" s="43"/>
      <c r="J78" s="43">
        <v>0</v>
      </c>
      <c r="K78" s="43">
        <v>0</v>
      </c>
      <c r="L78" s="43">
        <v>0</v>
      </c>
      <c r="M78" s="39">
        <v>0</v>
      </c>
      <c r="N78" s="24">
        <v>0</v>
      </c>
      <c r="O78" s="23"/>
      <c r="P78" s="23"/>
    </row>
    <row r="79" spans="1:16" x14ac:dyDescent="0.25">
      <c r="A79" s="41" t="s">
        <v>77</v>
      </c>
      <c r="B79" s="43">
        <v>0</v>
      </c>
      <c r="C79" s="43">
        <v>0</v>
      </c>
      <c r="D79" s="43">
        <v>0</v>
      </c>
      <c r="E79" s="43">
        <v>0</v>
      </c>
      <c r="F79" s="43">
        <v>0</v>
      </c>
      <c r="G79" s="43">
        <v>0</v>
      </c>
      <c r="H79" s="43">
        <v>0</v>
      </c>
      <c r="I79" s="43">
        <v>0</v>
      </c>
      <c r="J79" s="43">
        <v>0</v>
      </c>
      <c r="K79" s="43">
        <v>0</v>
      </c>
      <c r="L79" s="43">
        <v>0</v>
      </c>
      <c r="M79" s="39">
        <v>0</v>
      </c>
      <c r="N79" s="24">
        <v>0</v>
      </c>
    </row>
    <row r="80" spans="1:16" x14ac:dyDescent="0.25">
      <c r="A80" s="40" t="s">
        <v>78</v>
      </c>
      <c r="B80" s="44">
        <v>0</v>
      </c>
      <c r="C80" s="44">
        <v>0</v>
      </c>
      <c r="D80" s="44">
        <v>0</v>
      </c>
      <c r="E80" s="44">
        <v>0</v>
      </c>
      <c r="F80" s="44">
        <v>0</v>
      </c>
      <c r="G80" s="44">
        <v>0</v>
      </c>
      <c r="H80" s="44">
        <v>0</v>
      </c>
      <c r="I80" s="44">
        <v>0</v>
      </c>
      <c r="J80" s="44">
        <v>0</v>
      </c>
      <c r="K80" s="44">
        <v>0</v>
      </c>
      <c r="L80" s="44">
        <v>0</v>
      </c>
      <c r="M80" s="39">
        <v>0</v>
      </c>
      <c r="N80" s="24">
        <v>0</v>
      </c>
    </row>
    <row r="81" spans="1:15" x14ac:dyDescent="0.25">
      <c r="A81" s="41" t="s">
        <v>79</v>
      </c>
      <c r="B81" s="43">
        <v>0</v>
      </c>
      <c r="C81" s="43">
        <v>0</v>
      </c>
      <c r="D81" s="43">
        <v>0</v>
      </c>
      <c r="E81" s="43">
        <v>0</v>
      </c>
      <c r="F81" s="43">
        <v>0</v>
      </c>
      <c r="G81" s="43">
        <v>0</v>
      </c>
      <c r="H81" s="43">
        <v>0</v>
      </c>
      <c r="I81" s="43">
        <v>0</v>
      </c>
      <c r="J81" s="43">
        <v>0</v>
      </c>
      <c r="K81" s="43">
        <v>0</v>
      </c>
      <c r="L81" s="43">
        <v>0</v>
      </c>
      <c r="M81" s="39">
        <v>0</v>
      </c>
      <c r="N81" s="24">
        <v>0</v>
      </c>
    </row>
    <row r="82" spans="1:15" x14ac:dyDescent="0.25">
      <c r="A82" s="46" t="s">
        <v>80</v>
      </c>
      <c r="B82" s="47"/>
      <c r="C82" s="47">
        <v>0</v>
      </c>
      <c r="D82" s="47">
        <v>0</v>
      </c>
      <c r="E82" s="47">
        <v>0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39">
        <f>+B82</f>
        <v>0</v>
      </c>
      <c r="N82" s="24"/>
    </row>
    <row r="83" spans="1:15" x14ac:dyDescent="0.25">
      <c r="A83" s="48"/>
      <c r="B83" s="49"/>
      <c r="C83" s="49"/>
      <c r="D83" s="49"/>
      <c r="E83" s="49"/>
      <c r="F83" s="49"/>
      <c r="G83" s="49"/>
      <c r="H83" s="49"/>
      <c r="I83" s="49"/>
      <c r="J83" s="49"/>
      <c r="K83" s="49"/>
      <c r="L83" s="49"/>
      <c r="M83" s="39"/>
      <c r="N83" s="24"/>
    </row>
    <row r="84" spans="1:15" x14ac:dyDescent="0.25">
      <c r="A84" s="50" t="s">
        <v>81</v>
      </c>
      <c r="B84" s="51">
        <f>B15+B10</f>
        <v>20747410.77</v>
      </c>
      <c r="C84" s="51">
        <f>C35+C15+C10</f>
        <v>22156204.689999998</v>
      </c>
      <c r="D84" s="51">
        <f>D51+D35+D25+D15+D10</f>
        <v>32119262.57</v>
      </c>
      <c r="E84" s="51">
        <f>E25+E15+E10</f>
        <v>37604432.130000003</v>
      </c>
      <c r="F84" s="51">
        <f>F51+F35+F25+F15+F10</f>
        <v>24467134.169999998</v>
      </c>
      <c r="G84" s="51">
        <f>G51+G35+G25+G15+G10</f>
        <v>23982593.489999998</v>
      </c>
      <c r="H84" s="51">
        <f>H35+H25+H15+H10</f>
        <v>25587576.099999998</v>
      </c>
      <c r="I84" s="51">
        <f>I51+I25+I15+I10+I35</f>
        <v>23624491.579999998</v>
      </c>
      <c r="J84" s="51">
        <f>J51+J35+J25+J15+J10</f>
        <v>22494489.210000001</v>
      </c>
      <c r="K84" s="51">
        <f>K51+K35+K25+K15+K10</f>
        <v>28454302.990000002</v>
      </c>
      <c r="L84" s="51">
        <f>L51+L35+L25+L15+L10</f>
        <v>60179492.939999998</v>
      </c>
      <c r="M84" s="52">
        <f>+B84+C84+D84+E84+F84+G84+H84+I84+J84+K84+L84</f>
        <v>321417390.63999999</v>
      </c>
      <c r="N84" s="33"/>
      <c r="O84" s="27"/>
    </row>
    <row r="85" spans="1:15" x14ac:dyDescent="0.25">
      <c r="A85" s="48" t="s">
        <v>91</v>
      </c>
      <c r="B85" s="53"/>
      <c r="C85" s="53"/>
      <c r="D85" s="53"/>
      <c r="E85" s="53"/>
      <c r="F85" s="53"/>
      <c r="G85" s="53"/>
      <c r="H85" s="53"/>
      <c r="I85" s="53"/>
      <c r="J85" s="53"/>
      <c r="K85" s="53"/>
      <c r="L85" s="53"/>
      <c r="M85" s="54"/>
    </row>
    <row r="86" spans="1:15" x14ac:dyDescent="0.25">
      <c r="A86" s="48" t="s">
        <v>89</v>
      </c>
      <c r="B86" s="49"/>
      <c r="C86" s="49"/>
      <c r="D86" s="49"/>
      <c r="E86" s="49"/>
      <c r="F86" s="49"/>
      <c r="G86" s="49"/>
      <c r="H86" s="49"/>
      <c r="I86" s="49"/>
      <c r="J86" s="49"/>
      <c r="K86" s="49"/>
      <c r="L86" s="49"/>
      <c r="M86" s="54"/>
    </row>
    <row r="87" spans="1:15" x14ac:dyDescent="0.25">
      <c r="A87" s="48" t="s">
        <v>90</v>
      </c>
      <c r="B87" s="49"/>
      <c r="C87" s="49"/>
      <c r="D87" s="49"/>
      <c r="E87" s="49"/>
      <c r="F87" s="49"/>
      <c r="G87" s="49"/>
      <c r="H87" s="49"/>
      <c r="I87" s="49"/>
      <c r="J87" s="49"/>
      <c r="K87" s="49"/>
      <c r="L87" s="49"/>
      <c r="M87" s="54"/>
    </row>
    <row r="88" spans="1:15" x14ac:dyDescent="0.25">
      <c r="A88" s="48"/>
      <c r="B88" s="49"/>
      <c r="C88" s="49"/>
      <c r="D88" s="49"/>
      <c r="E88" s="49"/>
      <c r="F88" s="49"/>
      <c r="G88" s="49"/>
      <c r="H88" s="49"/>
      <c r="I88" s="49"/>
      <c r="J88" s="49"/>
      <c r="K88" s="49"/>
      <c r="L88" s="49"/>
      <c r="M88" s="54"/>
    </row>
    <row r="89" spans="1:15" x14ac:dyDescent="0.25">
      <c r="A89" s="48"/>
      <c r="B89" s="49"/>
      <c r="C89" s="49"/>
      <c r="D89" s="49"/>
      <c r="E89" s="49"/>
      <c r="F89" s="49"/>
      <c r="G89" s="49"/>
      <c r="H89" s="49"/>
      <c r="I89" s="49"/>
      <c r="J89" s="49"/>
      <c r="K89" s="49"/>
      <c r="L89" s="49"/>
      <c r="M89" s="54"/>
    </row>
    <row r="90" spans="1:15" ht="15.75" thickBot="1" x14ac:dyDescent="0.3">
      <c r="A90" s="48"/>
      <c r="B90" s="49"/>
      <c r="C90" s="49"/>
      <c r="D90" s="49"/>
      <c r="E90" s="49"/>
      <c r="F90" s="49"/>
      <c r="G90" s="49"/>
      <c r="H90" s="49"/>
      <c r="I90" s="49"/>
      <c r="J90" s="49"/>
      <c r="K90" s="49"/>
      <c r="L90" s="49"/>
      <c r="M90" s="54"/>
    </row>
    <row r="91" spans="1:15" ht="26.25" x14ac:dyDescent="0.25">
      <c r="A91" s="55" t="s">
        <v>117</v>
      </c>
      <c r="B91" s="49"/>
      <c r="C91" s="49"/>
      <c r="D91" s="49"/>
      <c r="E91" s="49"/>
      <c r="F91" s="49"/>
      <c r="G91" s="49"/>
      <c r="H91" s="49"/>
      <c r="I91" s="49"/>
      <c r="J91" s="49"/>
      <c r="K91" s="49"/>
      <c r="L91" s="49"/>
      <c r="M91" s="54"/>
    </row>
    <row r="92" spans="1:15" ht="26.25" x14ac:dyDescent="0.25">
      <c r="A92" s="56" t="s">
        <v>118</v>
      </c>
      <c r="B92" s="49"/>
      <c r="C92" s="49"/>
      <c r="D92" s="49"/>
      <c r="E92" s="49"/>
      <c r="F92" s="49"/>
      <c r="G92" s="49"/>
      <c r="H92" s="49"/>
      <c r="I92" s="49"/>
      <c r="J92" s="49"/>
      <c r="K92" s="49"/>
      <c r="L92" s="49"/>
      <c r="M92" s="54"/>
    </row>
    <row r="93" spans="1:15" ht="52.5" thickBot="1" x14ac:dyDescent="0.3">
      <c r="A93" s="57" t="s">
        <v>119</v>
      </c>
      <c r="B93" s="49"/>
      <c r="C93" s="49"/>
      <c r="D93" s="49"/>
      <c r="E93" s="49"/>
      <c r="F93" s="49"/>
      <c r="G93" s="49"/>
      <c r="H93" s="49"/>
      <c r="I93" s="49"/>
      <c r="J93" s="49"/>
      <c r="K93" s="49"/>
      <c r="L93" s="49"/>
      <c r="M93" s="54"/>
    </row>
    <row r="94" spans="1:15" x14ac:dyDescent="0.25">
      <c r="A94" s="58"/>
      <c r="B94" s="49"/>
      <c r="C94" s="49"/>
      <c r="D94" s="49"/>
      <c r="E94" s="49"/>
      <c r="F94" s="49"/>
      <c r="G94" s="49"/>
      <c r="H94" s="49"/>
      <c r="I94" s="49"/>
      <c r="J94" s="49"/>
      <c r="K94" s="49"/>
      <c r="L94" s="49"/>
      <c r="M94" s="54"/>
    </row>
    <row r="95" spans="1:15" x14ac:dyDescent="0.25">
      <c r="A95" s="58"/>
      <c r="B95" s="49"/>
      <c r="C95" s="49"/>
      <c r="D95" s="49"/>
      <c r="E95" s="49"/>
      <c r="F95" s="49"/>
      <c r="G95" s="49"/>
      <c r="H95" s="49"/>
      <c r="I95" s="49"/>
      <c r="J95" s="49"/>
      <c r="K95" s="49"/>
      <c r="L95" s="49"/>
      <c r="M95" s="54"/>
    </row>
    <row r="96" spans="1:15" x14ac:dyDescent="0.25">
      <c r="A96" s="58"/>
      <c r="B96" s="49"/>
      <c r="C96" s="49"/>
      <c r="D96" s="49"/>
      <c r="E96" s="49"/>
      <c r="F96" s="49"/>
      <c r="G96" s="49"/>
      <c r="H96" s="49"/>
      <c r="I96" s="49"/>
      <c r="J96" s="49"/>
      <c r="K96" s="49"/>
      <c r="L96" s="49"/>
      <c r="M96" s="54"/>
    </row>
    <row r="97" spans="1:16" x14ac:dyDescent="0.25">
      <c r="A97" s="58"/>
      <c r="B97" s="49"/>
      <c r="C97" s="49"/>
      <c r="D97" s="49"/>
      <c r="E97" s="49"/>
      <c r="F97" s="49"/>
      <c r="G97" s="49"/>
      <c r="H97" s="49"/>
      <c r="I97" s="49"/>
      <c r="J97" s="49"/>
      <c r="K97" s="49"/>
      <c r="L97" s="49"/>
      <c r="M97" s="54"/>
    </row>
    <row r="98" spans="1:16" x14ac:dyDescent="0.25">
      <c r="A98" s="58"/>
      <c r="B98" s="49"/>
      <c r="C98" s="49"/>
      <c r="D98" s="49"/>
      <c r="E98" s="49"/>
      <c r="F98" s="49"/>
      <c r="G98" s="49"/>
      <c r="H98" s="49"/>
      <c r="I98" s="49"/>
      <c r="J98" s="49"/>
      <c r="K98" s="49"/>
      <c r="L98" s="49"/>
      <c r="M98" s="54"/>
    </row>
    <row r="99" spans="1:16" ht="21.75" customHeight="1" x14ac:dyDescent="0.25">
      <c r="A99" s="58"/>
      <c r="B99" s="49"/>
      <c r="C99" s="49"/>
      <c r="D99" s="49"/>
      <c r="E99" s="49"/>
      <c r="F99" s="49"/>
      <c r="G99" s="49"/>
      <c r="H99" s="49"/>
      <c r="I99" s="49"/>
      <c r="J99" s="49"/>
      <c r="K99" s="49"/>
      <c r="L99" s="49"/>
      <c r="M99" s="54"/>
    </row>
    <row r="100" spans="1:16" ht="14.25" customHeight="1" x14ac:dyDescent="0.25">
      <c r="A100" s="48"/>
      <c r="B100" s="49"/>
      <c r="C100" s="49"/>
      <c r="D100" s="49"/>
      <c r="E100" s="49"/>
      <c r="F100" s="49"/>
      <c r="G100" s="49"/>
      <c r="H100" s="49"/>
      <c r="I100" s="49"/>
      <c r="J100" s="49"/>
      <c r="K100" s="49"/>
      <c r="L100" s="49"/>
      <c r="M100" s="54"/>
    </row>
    <row r="101" spans="1:16" x14ac:dyDescent="0.25">
      <c r="H101" s="49"/>
      <c r="I101" s="49"/>
      <c r="J101" s="49"/>
      <c r="K101" s="49"/>
      <c r="L101" s="49"/>
      <c r="M101" s="54"/>
    </row>
    <row r="102" spans="1:16" x14ac:dyDescent="0.25">
      <c r="A102" t="s">
        <v>97</v>
      </c>
      <c r="E102" s="30" t="s">
        <v>102</v>
      </c>
      <c r="H102" s="49"/>
      <c r="I102" s="49"/>
      <c r="J102" s="49"/>
      <c r="K102" s="49"/>
      <c r="L102" s="49"/>
      <c r="M102" s="54"/>
    </row>
    <row r="103" spans="1:16" ht="15.75" x14ac:dyDescent="0.25">
      <c r="A103" s="22" t="s">
        <v>104</v>
      </c>
      <c r="B103" s="60"/>
      <c r="C103" s="60"/>
      <c r="D103" s="60"/>
      <c r="E103" s="60"/>
      <c r="F103" s="60" t="s">
        <v>113</v>
      </c>
      <c r="G103" s="60"/>
      <c r="H103" s="59"/>
      <c r="I103" s="59"/>
      <c r="J103" s="59"/>
      <c r="K103" s="59"/>
      <c r="L103" s="59"/>
      <c r="M103" s="54"/>
      <c r="N103" s="32"/>
    </row>
    <row r="104" spans="1:16" x14ac:dyDescent="0.25">
      <c r="A104" t="s">
        <v>105</v>
      </c>
      <c r="E104" s="30" t="s">
        <v>106</v>
      </c>
      <c r="H104" s="49"/>
      <c r="I104" s="49"/>
      <c r="J104" s="49"/>
      <c r="K104" s="49"/>
      <c r="L104" s="49"/>
      <c r="M104" s="54"/>
      <c r="O104" s="29"/>
      <c r="P104" s="22"/>
    </row>
    <row r="105" spans="1:16" x14ac:dyDescent="0.25">
      <c r="H105" s="49"/>
      <c r="I105" s="49"/>
      <c r="J105" s="49"/>
      <c r="K105" s="49"/>
      <c r="L105" s="49"/>
      <c r="M105" s="54"/>
    </row>
    <row r="106" spans="1:16" x14ac:dyDescent="0.25">
      <c r="A106" s="48"/>
      <c r="B106" s="49"/>
      <c r="C106" s="49"/>
      <c r="D106" s="49"/>
      <c r="E106" s="49"/>
      <c r="F106" s="49"/>
      <c r="G106" s="49"/>
      <c r="H106" s="49"/>
      <c r="I106" s="49"/>
      <c r="J106" s="49"/>
      <c r="K106" s="49"/>
      <c r="L106" s="49"/>
      <c r="M106" s="54"/>
    </row>
    <row r="107" spans="1:16" x14ac:dyDescent="0.25">
      <c r="A107" s="48"/>
      <c r="B107" s="49"/>
      <c r="C107" s="49"/>
      <c r="D107" s="49"/>
      <c r="E107" s="49"/>
      <c r="F107" s="49"/>
      <c r="G107" s="49"/>
      <c r="H107" s="49"/>
      <c r="I107" s="49"/>
      <c r="J107" s="49"/>
      <c r="K107" s="49"/>
      <c r="L107" s="49"/>
      <c r="M107" s="54"/>
    </row>
  </sheetData>
  <mergeCells count="5">
    <mergeCell ref="A3:M3"/>
    <mergeCell ref="A4:M4"/>
    <mergeCell ref="A5:M5"/>
    <mergeCell ref="A6:M6"/>
    <mergeCell ref="A7:M7"/>
  </mergeCells>
  <pageMargins left="0.25" right="0.25" top="0.75" bottom="0.75" header="0.3" footer="0.3"/>
  <pageSetup scale="51" fitToHeight="0" orientation="landscape" r:id="rId1"/>
  <rowBreaks count="3" manualBreakCount="3">
    <brk id="54" max="10" man="1"/>
    <brk id="108" max="10" man="1"/>
    <brk id="110" max="1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Plantilla Presupuesto</vt:lpstr>
      <vt:lpstr>Plantilla Ejecución 2024 1</vt:lpstr>
      <vt:lpstr>'Plantilla Ejecución 2024 1'!Área_de_impresión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Fany Javier Paulino</cp:lastModifiedBy>
  <cp:lastPrinted>2024-12-06T19:15:24Z</cp:lastPrinted>
  <dcterms:created xsi:type="dcterms:W3CDTF">2018-04-17T18:57:16Z</dcterms:created>
  <dcterms:modified xsi:type="dcterms:W3CDTF">2024-12-09T14:23:48Z</dcterms:modified>
</cp:coreProperties>
</file>